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-Akcie\2017\Drienov_Obecný dom\PD_PDF - OD Drienov\H. CELKOVÉ NÁKLADY STAVBY\Zadanie\"/>
    </mc:Choice>
  </mc:AlternateContent>
  <bookViews>
    <workbookView xWindow="0" yWindow="0" windowWidth="11685" windowHeight="10380" tabRatio="847"/>
  </bookViews>
  <sheets>
    <sheet name="E1-1.02 - strecha" sheetId="3" r:id="rId1"/>
  </sheets>
  <definedNames>
    <definedName name="_xlnm.Print_Titles" localSheetId="0">'E1-1.02 - strecha'!$126:$126</definedName>
    <definedName name="_xlnm.Print_Area" localSheetId="0">'E1-1.02 - strecha'!$C$4:$Q$70,'E1-1.02 - strecha'!$C$76:$Q$108,'E1-1.02 - strecha'!$C$114:$Q$198</definedName>
  </definedNames>
  <calcPr calcId="152511"/>
</workbook>
</file>

<file path=xl/calcChain.xml><?xml version="1.0" encoding="utf-8"?>
<calcChain xmlns="http://schemas.openxmlformats.org/spreadsheetml/2006/main">
  <c r="N198" i="3" l="1"/>
  <c r="BI192" i="3"/>
  <c r="BH192" i="3"/>
  <c r="BG192" i="3"/>
  <c r="BE192" i="3"/>
  <c r="AA192" i="3"/>
  <c r="AA191" i="3" s="1"/>
  <c r="Y192" i="3"/>
  <c r="Y191" i="3"/>
  <c r="W192" i="3"/>
  <c r="W191" i="3"/>
  <c r="BK192" i="3"/>
  <c r="BK191" i="3"/>
  <c r="N191" i="3"/>
  <c r="N98" i="3" s="1"/>
  <c r="N192" i="3"/>
  <c r="BF192" i="3" s="1"/>
  <c r="BI190" i="3"/>
  <c r="BH190" i="3"/>
  <c r="BG190" i="3"/>
  <c r="BE190" i="3"/>
  <c r="AA190" i="3"/>
  <c r="AA188" i="3" s="1"/>
  <c r="Y190" i="3"/>
  <c r="W190" i="3"/>
  <c r="BK190" i="3"/>
  <c r="N190" i="3"/>
  <c r="BF190" i="3"/>
  <c r="BI189" i="3"/>
  <c r="BH189" i="3"/>
  <c r="BG189" i="3"/>
  <c r="BE189" i="3"/>
  <c r="AA189" i="3"/>
  <c r="Y189" i="3"/>
  <c r="Y188" i="3"/>
  <c r="W189" i="3"/>
  <c r="W188" i="3"/>
  <c r="BK189" i="3"/>
  <c r="BK188" i="3" s="1"/>
  <c r="N188" i="3" s="1"/>
  <c r="N97" i="3" s="1"/>
  <c r="N189" i="3"/>
  <c r="BF189" i="3" s="1"/>
  <c r="BI187" i="3"/>
  <c r="BH187" i="3"/>
  <c r="BG187" i="3"/>
  <c r="BE187" i="3"/>
  <c r="AA187" i="3"/>
  <c r="Y187" i="3"/>
  <c r="Y173" i="3" s="1"/>
  <c r="W187" i="3"/>
  <c r="BK187" i="3"/>
  <c r="N187" i="3"/>
  <c r="BF187" i="3"/>
  <c r="BI184" i="3"/>
  <c r="BH184" i="3"/>
  <c r="BG184" i="3"/>
  <c r="BE184" i="3"/>
  <c r="AA184" i="3"/>
  <c r="Y184" i="3"/>
  <c r="W184" i="3"/>
  <c r="BK184" i="3"/>
  <c r="N184" i="3"/>
  <c r="BF184" i="3" s="1"/>
  <c r="BI178" i="3"/>
  <c r="BH178" i="3"/>
  <c r="BG178" i="3"/>
  <c r="BE178" i="3"/>
  <c r="AA178" i="3"/>
  <c r="Y178" i="3"/>
  <c r="W178" i="3"/>
  <c r="W173" i="3" s="1"/>
  <c r="BK178" i="3"/>
  <c r="N178" i="3"/>
  <c r="BF178" i="3"/>
  <c r="BI176" i="3"/>
  <c r="BH176" i="3"/>
  <c r="BG176" i="3"/>
  <c r="BE176" i="3"/>
  <c r="AA176" i="3"/>
  <c r="Y176" i="3"/>
  <c r="W176" i="3"/>
  <c r="BK176" i="3"/>
  <c r="N176" i="3"/>
  <c r="BF176" i="3"/>
  <c r="BI174" i="3"/>
  <c r="BH174" i="3"/>
  <c r="BG174" i="3"/>
  <c r="BE174" i="3"/>
  <c r="AA174" i="3"/>
  <c r="AA173" i="3"/>
  <c r="Y174" i="3"/>
  <c r="W174" i="3"/>
  <c r="BK174" i="3"/>
  <c r="N174" i="3"/>
  <c r="BF174" i="3" s="1"/>
  <c r="BI172" i="3"/>
  <c r="BH172" i="3"/>
  <c r="BG172" i="3"/>
  <c r="BE172" i="3"/>
  <c r="AA172" i="3"/>
  <c r="Y172" i="3"/>
  <c r="W172" i="3"/>
  <c r="BK172" i="3"/>
  <c r="N172" i="3"/>
  <c r="BF172" i="3"/>
  <c r="BI171" i="3"/>
  <c r="BH171" i="3"/>
  <c r="BG171" i="3"/>
  <c r="BE171" i="3"/>
  <c r="AA171" i="3"/>
  <c r="Y171" i="3"/>
  <c r="W171" i="3"/>
  <c r="BK171" i="3"/>
  <c r="N171" i="3"/>
  <c r="BF171" i="3" s="1"/>
  <c r="BI168" i="3"/>
  <c r="BH168" i="3"/>
  <c r="BG168" i="3"/>
  <c r="BE168" i="3"/>
  <c r="AA168" i="3"/>
  <c r="Y168" i="3"/>
  <c r="Y160" i="3" s="1"/>
  <c r="W168" i="3"/>
  <c r="BK168" i="3"/>
  <c r="N168" i="3"/>
  <c r="BF168" i="3"/>
  <c r="BI167" i="3"/>
  <c r="BH167" i="3"/>
  <c r="BG167" i="3"/>
  <c r="BE167" i="3"/>
  <c r="AA167" i="3"/>
  <c r="AA160" i="3" s="1"/>
  <c r="Y167" i="3"/>
  <c r="W167" i="3"/>
  <c r="BK167" i="3"/>
  <c r="N167" i="3"/>
  <c r="BF167" i="3"/>
  <c r="BI161" i="3"/>
  <c r="BH161" i="3"/>
  <c r="BG161" i="3"/>
  <c r="BE161" i="3"/>
  <c r="AA161" i="3"/>
  <c r="Y161" i="3"/>
  <c r="W161" i="3"/>
  <c r="W160" i="3"/>
  <c r="BK161" i="3"/>
  <c r="BK160" i="3" s="1"/>
  <c r="N160" i="3" s="1"/>
  <c r="N95" i="3" s="1"/>
  <c r="N161" i="3"/>
  <c r="BF161" i="3" s="1"/>
  <c r="BI159" i="3"/>
  <c r="BH159" i="3"/>
  <c r="BG159" i="3"/>
  <c r="BE159" i="3"/>
  <c r="AA159" i="3"/>
  <c r="Y159" i="3"/>
  <c r="W159" i="3"/>
  <c r="BK159" i="3"/>
  <c r="N159" i="3"/>
  <c r="BF159" i="3"/>
  <c r="BI158" i="3"/>
  <c r="BH158" i="3"/>
  <c r="BG158" i="3"/>
  <c r="BE158" i="3"/>
  <c r="AA158" i="3"/>
  <c r="Y158" i="3"/>
  <c r="W158" i="3"/>
  <c r="BK158" i="3"/>
  <c r="N158" i="3"/>
  <c r="BF158" i="3" s="1"/>
  <c r="BI152" i="3"/>
  <c r="BH152" i="3"/>
  <c r="BG152" i="3"/>
  <c r="BE152" i="3"/>
  <c r="AA152" i="3"/>
  <c r="Y152" i="3"/>
  <c r="W152" i="3"/>
  <c r="BK152" i="3"/>
  <c r="N152" i="3"/>
  <c r="BF152" i="3"/>
  <c r="BI151" i="3"/>
  <c r="BH151" i="3"/>
  <c r="BG151" i="3"/>
  <c r="BE151" i="3"/>
  <c r="AA151" i="3"/>
  <c r="Y151" i="3"/>
  <c r="W151" i="3"/>
  <c r="BK151" i="3"/>
  <c r="N151" i="3"/>
  <c r="BF151" i="3"/>
  <c r="BI143" i="3"/>
  <c r="BH143" i="3"/>
  <c r="BG143" i="3"/>
  <c r="BE143" i="3"/>
  <c r="AA143" i="3"/>
  <c r="Y143" i="3"/>
  <c r="Y139" i="3" s="1"/>
  <c r="W143" i="3"/>
  <c r="BK143" i="3"/>
  <c r="N143" i="3"/>
  <c r="BF143" i="3"/>
  <c r="BI140" i="3"/>
  <c r="BH140" i="3"/>
  <c r="BG140" i="3"/>
  <c r="BE140" i="3"/>
  <c r="AA140" i="3"/>
  <c r="AA139" i="3"/>
  <c r="Y140" i="3"/>
  <c r="W140" i="3"/>
  <c r="W139" i="3"/>
  <c r="BK140" i="3"/>
  <c r="N140" i="3"/>
  <c r="BF140" i="3"/>
  <c r="BI137" i="3"/>
  <c r="BH137" i="3"/>
  <c r="BG137" i="3"/>
  <c r="BE137" i="3"/>
  <c r="AA137" i="3"/>
  <c r="Y137" i="3"/>
  <c r="W137" i="3"/>
  <c r="BK137" i="3"/>
  <c r="N137" i="3"/>
  <c r="BF137" i="3"/>
  <c r="BI135" i="3"/>
  <c r="BH135" i="3"/>
  <c r="BG135" i="3"/>
  <c r="BE135" i="3"/>
  <c r="AA135" i="3"/>
  <c r="Y135" i="3"/>
  <c r="W135" i="3"/>
  <c r="BK135" i="3"/>
  <c r="N135" i="3"/>
  <c r="BF135" i="3"/>
  <c r="BI134" i="3"/>
  <c r="BH134" i="3"/>
  <c r="BG134" i="3"/>
  <c r="BE134" i="3"/>
  <c r="AA134" i="3"/>
  <c r="Y134" i="3"/>
  <c r="W134" i="3"/>
  <c r="W129" i="3" s="1"/>
  <c r="W128" i="3" s="1"/>
  <c r="BK134" i="3"/>
  <c r="N134" i="3"/>
  <c r="BF134" i="3"/>
  <c r="BI133" i="3"/>
  <c r="BH133" i="3"/>
  <c r="BG133" i="3"/>
  <c r="BE133" i="3"/>
  <c r="AA133" i="3"/>
  <c r="Y133" i="3"/>
  <c r="Y129" i="3" s="1"/>
  <c r="Y128" i="3" s="1"/>
  <c r="W133" i="3"/>
  <c r="BK133" i="3"/>
  <c r="N133" i="3"/>
  <c r="BF133" i="3"/>
  <c r="BI132" i="3"/>
  <c r="BH132" i="3"/>
  <c r="BG132" i="3"/>
  <c r="BE132" i="3"/>
  <c r="M34" i="3" s="1"/>
  <c r="AA132" i="3"/>
  <c r="Y132" i="3"/>
  <c r="W132" i="3"/>
  <c r="BK132" i="3"/>
  <c r="N132" i="3"/>
  <c r="BF132" i="3"/>
  <c r="BI131" i="3"/>
  <c r="BH131" i="3"/>
  <c r="BG131" i="3"/>
  <c r="BE131" i="3"/>
  <c r="AA131" i="3"/>
  <c r="Y131" i="3"/>
  <c r="W131" i="3"/>
  <c r="BK131" i="3"/>
  <c r="N131" i="3"/>
  <c r="BF131" i="3"/>
  <c r="BI130" i="3"/>
  <c r="BH130" i="3"/>
  <c r="BG130" i="3"/>
  <c r="BE130" i="3"/>
  <c r="AA130" i="3"/>
  <c r="AA129" i="3"/>
  <c r="AA128" i="3" s="1"/>
  <c r="Y130" i="3"/>
  <c r="W130" i="3"/>
  <c r="BK130" i="3"/>
  <c r="BK129" i="3" s="1"/>
  <c r="BK128" i="3" s="1"/>
  <c r="N128" i="3" s="1"/>
  <c r="N91" i="3" s="1"/>
  <c r="N130" i="3"/>
  <c r="BF130" i="3"/>
  <c r="M123" i="3"/>
  <c r="F123" i="3"/>
  <c r="F121" i="3"/>
  <c r="F119" i="3"/>
  <c r="BI106" i="3"/>
  <c r="BH106" i="3"/>
  <c r="BG106" i="3"/>
  <c r="BE106" i="3"/>
  <c r="BI105" i="3"/>
  <c r="BH105" i="3"/>
  <c r="BG105" i="3"/>
  <c r="BE105" i="3"/>
  <c r="BI104" i="3"/>
  <c r="BH104" i="3"/>
  <c r="BG104" i="3"/>
  <c r="BE104" i="3"/>
  <c r="BI103" i="3"/>
  <c r="BH103" i="3"/>
  <c r="BG103" i="3"/>
  <c r="H36" i="3" s="1"/>
  <c r="BE103" i="3"/>
  <c r="H34" i="3" s="1"/>
  <c r="BI102" i="3"/>
  <c r="BH102" i="3"/>
  <c r="BG102" i="3"/>
  <c r="BE102" i="3"/>
  <c r="BI101" i="3"/>
  <c r="H38" i="3" s="1"/>
  <c r="BH101" i="3"/>
  <c r="H37" i="3" s="1"/>
  <c r="BG101" i="3"/>
  <c r="BE101" i="3"/>
  <c r="M85" i="3"/>
  <c r="F85" i="3"/>
  <c r="F83" i="3"/>
  <c r="F81" i="3"/>
  <c r="M124" i="3"/>
  <c r="M86" i="3"/>
  <c r="F124" i="3"/>
  <c r="O16" i="3"/>
  <c r="M121" i="3"/>
  <c r="F78" i="3"/>
  <c r="M83" i="3" l="1"/>
  <c r="F116" i="3"/>
  <c r="Y138" i="3"/>
  <c r="Y127" i="3" s="1"/>
  <c r="BK139" i="3"/>
  <c r="BK173" i="3"/>
  <c r="N173" i="3" s="1"/>
  <c r="N96" i="3" s="1"/>
  <c r="W138" i="3"/>
  <c r="W127" i="3" s="1"/>
  <c r="F86" i="3"/>
  <c r="AA138" i="3"/>
  <c r="AA127" i="3" s="1"/>
  <c r="N129" i="3"/>
  <c r="N92" i="3" s="1"/>
  <c r="BK138" i="3" l="1"/>
  <c r="N139" i="3"/>
  <c r="N94" i="3" s="1"/>
  <c r="N138" i="3" l="1"/>
  <c r="N93" i="3" s="1"/>
  <c r="BK127" i="3"/>
  <c r="N127" i="3" s="1"/>
  <c r="N90" i="3" s="1"/>
  <c r="N103" i="3" l="1"/>
  <c r="BF103" i="3" s="1"/>
  <c r="N106" i="3"/>
  <c r="BF106" i="3" s="1"/>
  <c r="N104" i="3"/>
  <c r="BF104" i="3" s="1"/>
  <c r="N101" i="3"/>
  <c r="M29" i="3"/>
  <c r="N105" i="3"/>
  <c r="BF105" i="3" s="1"/>
  <c r="N102" i="3"/>
  <c r="BF102" i="3" s="1"/>
  <c r="N100" i="3" l="1"/>
  <c r="BF101" i="3"/>
  <c r="H35" i="3" l="1"/>
  <c r="M35" i="3"/>
  <c r="M30" i="3"/>
  <c r="L108" i="3"/>
  <c r="M32" i="3" l="1"/>
  <c r="L40" i="3" l="1"/>
</calcChain>
</file>

<file path=xl/sharedStrings.xml><?xml version="1.0" encoding="utf-8"?>
<sst xmlns="http://schemas.openxmlformats.org/spreadsheetml/2006/main" count="870" uniqueCount="233">
  <si>
    <t>Hárok obsahuje:</t>
  </si>
  <si>
    <t/>
  </si>
  <si>
    <t>False</t>
  </si>
  <si>
    <t>optimalizované pre tlač zostáv vo formáte A4 - na výšku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</si>
  <si>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</si>
  <si>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</si>
  <si>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</si>
  <si>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</si>
  <si>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</si>
  <si>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</si>
  <si>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</si>
  <si>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Drienov</t>
  </si>
  <si>
    <t>Dátum:</t>
  </si>
  <si>
    <t>Objednávateľ:</t>
  </si>
  <si>
    <t>IČO:</t>
  </si>
  <si>
    <t>Obec Drienov, Mierová 1, Drienov</t>
  </si>
  <si>
    <t>IČO DPH:</t>
  </si>
  <si>
    <t>Zhotoviteľ:</t>
  </si>
  <si>
    <t>Projektant:</t>
  </si>
  <si>
    <t>4 arch studio s.r.o., Vetrná 6, Haniska, Prešov</t>
  </si>
  <si>
    <t>True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</si>
  <si>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</si>
  <si>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</si>
  <si>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</si>
  <si>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</si>
  <si>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</si>
  <si>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</si>
  <si>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</si>
  <si>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</si>
  <si>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</si>
  <si>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</si>
  <si>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</si>
  <si>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</si>
  <si>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</si>
  <si>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</si>
  <si>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</si>
  <si>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</si>
  <si>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</si>
  <si>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</si>
  <si>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</si>
  <si>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</si>
  <si>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</si>
  <si>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</si>
  <si>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</si>
  <si>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2</t>
  </si>
  <si>
    <t>3</t>
  </si>
  <si>
    <t>{f703b993-3972-4549-93f1-4745bd6314b2}</t>
  </si>
  <si>
    <t>Ostatné náklady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</si>
  <si>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</si>
  <si>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</si>
  <si>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</si>
  <si>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</si>
  <si>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</si>
  <si>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</si>
  <si>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</si>
  <si>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</si>
  <si>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E1 - SO 01 - Budova obecného domu ( vlastný objekt )</t>
  </si>
  <si>
    <t>Časť:</t>
  </si>
  <si>
    <t>E1.1 - Architektonicko stavebné riešenie</t>
  </si>
  <si>
    <t>Úroveň 3: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</si>
  <si>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</si>
  <si>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</si>
  <si>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</si>
  <si>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</si>
  <si>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</si>
  <si>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</si>
  <si>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</si>
  <si>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</si>
  <si>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Práce a dodávky PSV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</si>
  <si>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</si>
  <si>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</si>
  <si>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</si>
  <si>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</si>
  <si>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</si>
  <si>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</si>
  <si>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</si>
  <si>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</si>
  <si>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</si>
  <si>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</si>
  <si>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</si>
  <si>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</si>
  <si>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</si>
  <si>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</si>
  <si>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</si>
  <si>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</si>
  <si>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</si>
  <si>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</si>
  <si>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</si>
  <si>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</si>
  <si>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</si>
  <si>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</si>
  <si>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</si>
  <si>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</si>
  <si>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</si>
  <si>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m2</t>
  </si>
  <si>
    <t>4</t>
  </si>
  <si>
    <t>VV</t>
  </si>
  <si>
    <t>Súčet</t>
  </si>
  <si>
    <t>5</t>
  </si>
  <si>
    <t>6</t>
  </si>
  <si>
    <t>7</t>
  </si>
  <si>
    <t>8</t>
  </si>
  <si>
    <t>9</t>
  </si>
  <si>
    <t>10</t>
  </si>
  <si>
    <t>11</t>
  </si>
  <si>
    <t>979011111</t>
  </si>
  <si>
    <t>Zvislá doprava sutiny a vybúraných hmôt za prvé podlažie nad alebo pod základným podlažím</t>
  </si>
  <si>
    <t>t</t>
  </si>
  <si>
    <t>12</t>
  </si>
  <si>
    <t>979011121</t>
  </si>
  <si>
    <t>Zvislá doprava sutiny a vybúraných hmôt za každé ďalšie podlažie</t>
  </si>
  <si>
    <t>13</t>
  </si>
  <si>
    <t>979081111</t>
  </si>
  <si>
    <t>Odvoz sutiny a vybúraných hmôt na skládku do 1 km</t>
  </si>
  <si>
    <t>14</t>
  </si>
  <si>
    <t>979081121</t>
  </si>
  <si>
    <t>Odvoz sutiny a vybúraných hmôt na skládku za každý ďalší 1 km</t>
  </si>
  <si>
    <t>15</t>
  </si>
  <si>
    <t>979082111</t>
  </si>
  <si>
    <t>Vnútrostavenisková doprava sutiny a vybúraných hmôt do 10 m</t>
  </si>
  <si>
    <t>16</t>
  </si>
  <si>
    <t>17</t>
  </si>
  <si>
    <t>18</t>
  </si>
  <si>
    <t>19</t>
  </si>
  <si>
    <t>M</t>
  </si>
  <si>
    <t>32</t>
  </si>
  <si>
    <t>21</t>
  </si>
  <si>
    <t>22</t>
  </si>
  <si>
    <t>%</t>
  </si>
  <si>
    <t>23</t>
  </si>
  <si>
    <t>m</t>
  </si>
  <si>
    <t>24</t>
  </si>
  <si>
    <t>25</t>
  </si>
  <si>
    <t>26</t>
  </si>
  <si>
    <t>VP - Práce naviac</t>
  </si>
  <si>
    <t>PN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</si>
  <si>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</si>
  <si>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</si>
  <si>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</si>
  <si>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765 - Konštrukcie - krytiny tvrdé</t>
  </si>
  <si>
    <t xml:space="preserve">    783 - Dokončovacie práce - nátery</t>
  </si>
  <si>
    <t>-450214504</t>
  </si>
  <si>
    <t>-177242337</t>
  </si>
  <si>
    <t>503351336</t>
  </si>
  <si>
    <t>723255307</t>
  </si>
  <si>
    <t>-303366005</t>
  </si>
  <si>
    <t>979089312</t>
  </si>
  <si>
    <t>Poplatok za skladovanie - kovy (meď, bronz, mosadz atď.) (17 04 ), ostatné</t>
  </si>
  <si>
    <t>-1671583184</t>
  </si>
  <si>
    <t>4,056-3,58</t>
  </si>
  <si>
    <t>979089412</t>
  </si>
  <si>
    <t>Poplatok za skladovanie - izolačné materiály , ostatné</t>
  </si>
  <si>
    <t>172108443</t>
  </si>
  <si>
    <t>712300832</t>
  </si>
  <si>
    <t>Odstránenie povlakovej krytiny na strechách plochých 10° dvojvrstvovej,  -0,01000t</t>
  </si>
  <si>
    <t>407442351</t>
  </si>
  <si>
    <t>DMT hydroizolácie  + geotextília</t>
  </si>
  <si>
    <t>358</t>
  </si>
  <si>
    <t>712370060</t>
  </si>
  <si>
    <t xml:space="preserve">Zhotovenie povlakovej krytiny striech plochých do 10° PVC-P fóliou celoplošne lepenou so zvarením spoju </t>
  </si>
  <si>
    <t>-1650507835</t>
  </si>
  <si>
    <t>S1</t>
  </si>
  <si>
    <t>357,95</t>
  </si>
  <si>
    <t>S2</t>
  </si>
  <si>
    <t>1,98</t>
  </si>
  <si>
    <t>S3</t>
  </si>
  <si>
    <t>2,64</t>
  </si>
  <si>
    <t>2833000122</t>
  </si>
  <si>
    <t>Fatrafol 807 hydroizolačná fólia hr.1,9 mm/1,5mm, š.2,05m šedá – lepenie (alebo ekvivalent)</t>
  </si>
  <si>
    <t>-1052342457</t>
  </si>
  <si>
    <t>712990040</t>
  </si>
  <si>
    <t xml:space="preserve">Položenie geotextílie vodorovne alebo zvislo na strechy ploché do 10° </t>
  </si>
  <si>
    <t>256844975</t>
  </si>
  <si>
    <t>6936654201</t>
  </si>
  <si>
    <t>Separačná fólia - sklenné rúno</t>
  </si>
  <si>
    <t>470281067</t>
  </si>
  <si>
    <t>998712202</t>
  </si>
  <si>
    <t>Presun hmôt pre izoláciu povlakovej krytiny v objektoch výšky nad 6 do 12 m</t>
  </si>
  <si>
    <t>-1387664352</t>
  </si>
  <si>
    <t>7131322111</t>
  </si>
  <si>
    <t>Montáž tepelnej izolácie stien xps celoplošným prilepením</t>
  </si>
  <si>
    <t>1448028090</t>
  </si>
  <si>
    <t>2837650030</t>
  </si>
  <si>
    <t>Extrudovaný polystyrén - XPS hrúbka 50 mm</t>
  </si>
  <si>
    <t>-717125009</t>
  </si>
  <si>
    <t>713141151</t>
  </si>
  <si>
    <t>Montáž tepelnej izolácie striech plochých do 10° minerálnou vlnou, jednovrstvová kladenými voľne</t>
  </si>
  <si>
    <t>-965714033</t>
  </si>
  <si>
    <t>6314153510</t>
  </si>
  <si>
    <t>Tepelná izolácia pre plochú strechu , minerálna izolácia - doska hr. 100 mm - S1</t>
  </si>
  <si>
    <t>1276384647</t>
  </si>
  <si>
    <t>998713202</t>
  </si>
  <si>
    <t>Presun hmôt pre izolácie tepelné v objektoch výšky nad 6 m do 12 m</t>
  </si>
  <si>
    <t>-982329535</t>
  </si>
  <si>
    <t>762341254</t>
  </si>
  <si>
    <t>Montáž lát,kontralát pre sklon do 22°</t>
  </si>
  <si>
    <t>206531221</t>
  </si>
  <si>
    <t>49,8+315+377+0,5*25</t>
  </si>
  <si>
    <t>6051531801</t>
  </si>
  <si>
    <t>Rezivo</t>
  </si>
  <si>
    <t>m3</t>
  </si>
  <si>
    <t>1439460140</t>
  </si>
  <si>
    <t>0,5+1,58+0,9+0,25</t>
  </si>
  <si>
    <t>762421314</t>
  </si>
  <si>
    <t>Obloženie stropov alebo strešných podhľadov z dosiek OSB skrutkovaných na pero a drážku hr. dosky 20 mm</t>
  </si>
  <si>
    <t>-149006241</t>
  </si>
  <si>
    <t>hrebeň</t>
  </si>
  <si>
    <t>19,42</t>
  </si>
  <si>
    <t>strešné okno</t>
  </si>
  <si>
    <t>1,53</t>
  </si>
  <si>
    <t>762810026</t>
  </si>
  <si>
    <t>Záklop stropov z dosiek OSB skrutkovaných na trámy na pero a drážku hr. dosky 20 mm</t>
  </si>
  <si>
    <t>785240149</t>
  </si>
  <si>
    <t>998762202</t>
  </si>
  <si>
    <t>Presun hmôt pre konštrukcie tesárske v objektoch výšky do 12 m</t>
  </si>
  <si>
    <t>1431394913</t>
  </si>
  <si>
    <t>765901021</t>
  </si>
  <si>
    <t>Strešná fólia DÖRKEN Delta Maxx Plus ( alebo ekvivalent ), na plné debnenie - S1</t>
  </si>
  <si>
    <t>1163160378</t>
  </si>
  <si>
    <t>998765202</t>
  </si>
  <si>
    <t>Presun hmôt pre tvrdé krytiny v objektoch výšky nad 6 do 12 m</t>
  </si>
  <si>
    <t>560353731</t>
  </si>
  <si>
    <t>783782203</t>
  </si>
  <si>
    <t>Nátery tesárskych konštrukcií povrchová impregnácia Bochemitom QB ( alebo ekvivalent )</t>
  </si>
  <si>
    <t>1072810708</t>
  </si>
  <si>
    <t>(0,2+0,05)*2*49,8</t>
  </si>
  <si>
    <t>(0,1+0,05)*2*315</t>
  </si>
  <si>
    <t>(0,06+0,04)*2*377</t>
  </si>
  <si>
    <t>(0,4+0,05)*2*0,5*25</t>
  </si>
  <si>
    <t>ZNÍŽENIE ENERGETICKEJ NÁROČNOSTI OBECNÉHO DOMU V OBCI DRIENOV</t>
  </si>
  <si>
    <t>E1-1, Architektonicko stavebné riešenie</t>
  </si>
  <si>
    <t>Ing.Šariczká</t>
  </si>
  <si>
    <t>E1-1.02,ASR ( Zatepelnie strešného plášťa)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</si>
</sst>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9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3" fillId="0" borderId="10" xfId="0" applyNumberFormat="1" applyFont="1" applyBorder="1" applyAlignment="1"/>
    <xf numFmtId="166" fontId="23" fillId="0" borderId="11" xfId="0" applyNumberFormat="1" applyFont="1" applyBorder="1" applyAlignment="1"/>
    <xf numFmtId="4" fontId="2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2" xfId="0" applyFont="1" applyBorder="1" applyAlignment="1"/>
    <xf numFmtId="166" fontId="7" fillId="0" borderId="0" xfId="0" applyNumberFormat="1" applyFont="1" applyBorder="1" applyAlignment="1"/>
    <xf numFmtId="166" fontId="7" fillId="0" borderId="13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5" fillId="0" borderId="23" xfId="0" applyFont="1" applyBorder="1" applyAlignment="1" applyProtection="1">
      <alignment horizontal="center" vertical="center"/>
      <protection locked="0"/>
    </xf>
    <xf numFmtId="49" fontId="25" fillId="0" borderId="23" xfId="0" applyNumberFormat="1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167" fontId="25" fillId="0" borderId="23" xfId="0" applyNumberFormat="1" applyFont="1" applyBorder="1" applyAlignment="1" applyProtection="1">
      <alignment vertical="center"/>
      <protection locked="0"/>
    </xf>
    <xf numFmtId="167" fontId="0" fillId="4" borderId="2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20" fillId="5" borderId="0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25" fillId="0" borderId="23" xfId="0" applyFont="1" applyBorder="1" applyAlignment="1" applyProtection="1">
      <alignment horizontal="left" vertical="center" wrapText="1"/>
      <protection locked="0"/>
    </xf>
    <xf numFmtId="4" fontId="25" fillId="4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 locked="0"/>
    </xf>
    <xf numFmtId="4" fontId="5" fillId="0" borderId="10" xfId="0" applyNumberFormat="1" applyFont="1" applyBorder="1" applyAlignment="1"/>
    <xf numFmtId="4" fontId="5" fillId="0" borderId="10" xfId="0" applyNumberFormat="1" applyFont="1" applyBorder="1" applyAlignment="1">
      <alignment vertical="center"/>
    </xf>
    <xf numFmtId="0" fontId="12" fillId="2" borderId="0" xfId="1" applyFont="1" applyFill="1" applyAlignment="1" applyProtection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4" fontId="20" fillId="0" borderId="10" xfId="0" applyNumberFormat="1" applyFont="1" applyBorder="1" applyAlignment="1"/>
    <xf numFmtId="4" fontId="3" fillId="0" borderId="10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5" xfId="0" applyNumberFormat="1" applyFont="1" applyBorder="1" applyAlignment="1"/>
    <xf numFmtId="4" fontId="6" fillId="0" borderId="15" xfId="0" applyNumberFormat="1" applyFont="1" applyBorder="1" applyAlignment="1">
      <alignment vertical="center"/>
    </xf>
    <xf numFmtId="4" fontId="6" fillId="0" borderId="21" xfId="0" applyNumberFormat="1" applyFont="1" applyBorder="1" applyAlignment="1"/>
    <xf numFmtId="4" fontId="6" fillId="0" borderId="2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9"/>
  <sheetViews>
    <sheetView showGridLines="0" tabSelected="1" workbookViewId="0">
      <pane ySplit="1" topLeftCell="A2" activePane="bottomLeft" state="frozen"/>
      <selection pane="bottomLeft" activeCell="I14" sqref="I1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58"/>
      <c r="B1" s="9"/>
      <c r="C1" s="9"/>
      <c r="D1" s="10" t="s">
        <v>0</v>
      </c>
      <c r="E1" s="9"/>
      <c r="F1" s="11" t="s">
        <v>49</v>
      </c>
      <c r="G1" s="11"/>
      <c r="H1" s="192" t="s">
        <v>50</v>
      </c>
      <c r="I1" s="192"/>
      <c r="J1" s="192"/>
      <c r="K1" s="192"/>
      <c r="L1" s="11" t="s">
        <v>51</v>
      </c>
      <c r="M1" s="9"/>
      <c r="N1" s="9"/>
      <c r="O1" s="10" t="s">
        <v>52</v>
      </c>
      <c r="P1" s="9"/>
      <c r="Q1" s="9"/>
      <c r="R1" s="9"/>
      <c r="S1" s="11" t="s">
        <v>53</v>
      </c>
      <c r="T1" s="11"/>
      <c r="U1" s="58"/>
      <c r="V1" s="58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139" t="s">
        <v>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S2" s="193" t="s">
        <v>4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14" t="s">
        <v>46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42</v>
      </c>
    </row>
    <row r="4" spans="1:66" ht="36.950000000000003" customHeight="1" x14ac:dyDescent="0.3">
      <c r="B4" s="18"/>
      <c r="C4" s="141" t="s">
        <v>54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9"/>
      <c r="T4" s="13" t="s">
        <v>6</v>
      </c>
      <c r="AT4" s="14" t="s">
        <v>2</v>
      </c>
    </row>
    <row r="5" spans="1:66" ht="6.95" customHeight="1" x14ac:dyDescent="0.3"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1:66" ht="25.35" customHeight="1" x14ac:dyDescent="0.3">
      <c r="B6" s="18"/>
      <c r="C6" s="20"/>
      <c r="D6" s="23" t="s">
        <v>7</v>
      </c>
      <c r="E6" s="20"/>
      <c r="F6" s="143" t="s">
        <v>229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20"/>
      <c r="R6" s="19"/>
    </row>
    <row r="7" spans="1:66" ht="25.35" customHeight="1" x14ac:dyDescent="0.3">
      <c r="B7" s="18"/>
      <c r="C7" s="20"/>
      <c r="D7" s="23" t="s">
        <v>55</v>
      </c>
      <c r="E7" s="20"/>
      <c r="F7" s="143" t="s">
        <v>56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20"/>
      <c r="R7" s="19"/>
    </row>
    <row r="8" spans="1:66" ht="25.35" customHeight="1" x14ac:dyDescent="0.3">
      <c r="B8" s="18"/>
      <c r="C8" s="20"/>
      <c r="D8" s="23" t="s">
        <v>57</v>
      </c>
      <c r="E8" s="20"/>
      <c r="F8" s="143" t="s">
        <v>230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20"/>
      <c r="R8" s="19"/>
    </row>
    <row r="9" spans="1:66" s="1" customFormat="1" ht="32.85" customHeight="1" x14ac:dyDescent="0.3">
      <c r="B9" s="25"/>
      <c r="C9" s="26"/>
      <c r="D9" s="22" t="s">
        <v>59</v>
      </c>
      <c r="E9" s="26"/>
      <c r="F9" s="146" t="s">
        <v>232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1:66" s="1" customFormat="1" ht="14.45" customHeight="1" x14ac:dyDescent="0.3">
      <c r="B10" s="25"/>
      <c r="C10" s="26"/>
      <c r="D10" s="23" t="s">
        <v>8</v>
      </c>
      <c r="E10" s="26"/>
      <c r="F10" s="21" t="s">
        <v>1</v>
      </c>
      <c r="G10" s="26"/>
      <c r="H10" s="26"/>
      <c r="I10" s="26"/>
      <c r="J10" s="26"/>
      <c r="K10" s="26"/>
      <c r="L10" s="26"/>
      <c r="M10" s="23" t="s">
        <v>9</v>
      </c>
      <c r="N10" s="26"/>
      <c r="O10" s="21" t="s">
        <v>1</v>
      </c>
      <c r="P10" s="26"/>
      <c r="Q10" s="26"/>
      <c r="R10" s="27"/>
    </row>
    <row r="11" spans="1:66" s="1" customFormat="1" ht="14.45" customHeight="1" x14ac:dyDescent="0.3">
      <c r="B11" s="25"/>
      <c r="C11" s="26"/>
      <c r="D11" s="23" t="s">
        <v>10</v>
      </c>
      <c r="E11" s="26"/>
      <c r="F11" s="21" t="s">
        <v>11</v>
      </c>
      <c r="G11" s="26"/>
      <c r="H11" s="26"/>
      <c r="I11" s="26"/>
      <c r="J11" s="26"/>
      <c r="K11" s="26"/>
      <c r="L11" s="26"/>
      <c r="M11" s="23" t="s">
        <v>12</v>
      </c>
      <c r="N11" s="26"/>
      <c r="O11" s="148">
        <v>42968</v>
      </c>
      <c r="P11" s="149"/>
      <c r="Q11" s="26"/>
      <c r="R11" s="27"/>
    </row>
    <row r="12" spans="1:66" s="1" customFormat="1" ht="10.9" customHeight="1" x14ac:dyDescent="0.3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1:66" s="1" customFormat="1" ht="14.45" customHeight="1" x14ac:dyDescent="0.3">
      <c r="B13" s="25"/>
      <c r="C13" s="26"/>
      <c r="D13" s="23" t="s">
        <v>13</v>
      </c>
      <c r="E13" s="26"/>
      <c r="F13" s="26"/>
      <c r="G13" s="26"/>
      <c r="H13" s="26"/>
      <c r="I13" s="26"/>
      <c r="J13" s="26"/>
      <c r="K13" s="26"/>
      <c r="L13" s="26"/>
      <c r="M13" s="23" t="s">
        <v>14</v>
      </c>
      <c r="N13" s="26"/>
      <c r="O13" s="150" t="s">
        <v>1</v>
      </c>
      <c r="P13" s="150"/>
      <c r="Q13" s="26"/>
      <c r="R13" s="27"/>
    </row>
    <row r="14" spans="1:66" s="1" customFormat="1" ht="18" customHeight="1" x14ac:dyDescent="0.3">
      <c r="B14" s="25"/>
      <c r="C14" s="26"/>
      <c r="D14" s="26"/>
      <c r="E14" s="21" t="s">
        <v>15</v>
      </c>
      <c r="F14" s="26"/>
      <c r="G14" s="26"/>
      <c r="H14" s="26"/>
      <c r="I14" s="26"/>
      <c r="J14" s="26"/>
      <c r="K14" s="26"/>
      <c r="L14" s="26"/>
      <c r="M14" s="23" t="s">
        <v>16</v>
      </c>
      <c r="N14" s="26"/>
      <c r="O14" s="150" t="s">
        <v>1</v>
      </c>
      <c r="P14" s="150"/>
      <c r="Q14" s="26"/>
      <c r="R14" s="27"/>
    </row>
    <row r="15" spans="1:66" s="1" customFormat="1" ht="6.95" customHeight="1" x14ac:dyDescent="0.3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66" s="1" customFormat="1" ht="14.45" customHeight="1" x14ac:dyDescent="0.3">
      <c r="B16" s="25"/>
      <c r="C16" s="26"/>
      <c r="D16" s="23" t="s">
        <v>17</v>
      </c>
      <c r="E16" s="26"/>
      <c r="F16" s="26"/>
      <c r="G16" s="26"/>
      <c r="H16" s="26"/>
      <c r="I16" s="26"/>
      <c r="J16" s="26"/>
      <c r="K16" s="26"/>
      <c r="L16" s="26"/>
      <c r="M16" s="23" t="s">
        <v>14</v>
      </c>
      <c r="N16" s="26"/>
      <c r="O16" s="151" t="e">
        <f>IF(#REF!="","",#REF!)</f>
        <v>#REF!</v>
      </c>
      <c r="P16" s="150"/>
      <c r="Q16" s="26"/>
      <c r="R16" s="27"/>
    </row>
    <row r="17" spans="2:18" s="1" customFormat="1" ht="18" customHeight="1" x14ac:dyDescent="0.3">
      <c r="B17" s="25"/>
      <c r="C17" s="26"/>
      <c r="D17" s="26"/>
      <c r="E17" s="151"/>
      <c r="F17" s="152"/>
      <c r="G17" s="152"/>
      <c r="H17" s="152"/>
      <c r="I17" s="152"/>
      <c r="J17" s="152"/>
      <c r="K17" s="152"/>
      <c r="L17" s="152"/>
      <c r="M17" s="23" t="s">
        <v>16</v>
      </c>
      <c r="N17" s="26"/>
      <c r="O17" s="151"/>
      <c r="P17" s="150"/>
      <c r="Q17" s="26"/>
      <c r="R17" s="27"/>
    </row>
    <row r="18" spans="2:18" s="1" customFormat="1" ht="6.95" customHeight="1" x14ac:dyDescent="0.3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45" customHeight="1" x14ac:dyDescent="0.3">
      <c r="B19" s="25"/>
      <c r="C19" s="26"/>
      <c r="D19" s="23" t="s">
        <v>18</v>
      </c>
      <c r="E19" s="26"/>
      <c r="F19" s="26"/>
      <c r="G19" s="26"/>
      <c r="H19" s="26"/>
      <c r="I19" s="26"/>
      <c r="J19" s="26"/>
      <c r="K19" s="26"/>
      <c r="L19" s="26"/>
      <c r="M19" s="23" t="s">
        <v>14</v>
      </c>
      <c r="N19" s="26"/>
      <c r="O19" s="150" t="s">
        <v>1</v>
      </c>
      <c r="P19" s="150"/>
      <c r="Q19" s="26"/>
      <c r="R19" s="27"/>
    </row>
    <row r="20" spans="2:18" s="1" customFormat="1" ht="18" customHeight="1" x14ac:dyDescent="0.3">
      <c r="B20" s="25"/>
      <c r="C20" s="26"/>
      <c r="D20" s="26"/>
      <c r="E20" s="21" t="s">
        <v>19</v>
      </c>
      <c r="F20" s="26"/>
      <c r="G20" s="26"/>
      <c r="H20" s="26"/>
      <c r="I20" s="26"/>
      <c r="J20" s="26"/>
      <c r="K20" s="26"/>
      <c r="L20" s="26"/>
      <c r="M20" s="23" t="s">
        <v>16</v>
      </c>
      <c r="N20" s="26"/>
      <c r="O20" s="150" t="s">
        <v>1</v>
      </c>
      <c r="P20" s="150"/>
      <c r="Q20" s="26"/>
      <c r="R20" s="27"/>
    </row>
    <row r="21" spans="2:18" s="1" customFormat="1" ht="6.95" customHeight="1" x14ac:dyDescent="0.3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45" customHeight="1" x14ac:dyDescent="0.3">
      <c r="B22" s="25"/>
      <c r="C22" s="26"/>
      <c r="D22" s="23" t="s">
        <v>21</v>
      </c>
      <c r="E22" s="26"/>
      <c r="F22" s="26"/>
      <c r="G22" s="26"/>
      <c r="H22" s="26"/>
      <c r="I22" s="26"/>
      <c r="J22" s="26"/>
      <c r="K22" s="26"/>
      <c r="L22" s="26"/>
      <c r="M22" s="23" t="s">
        <v>14</v>
      </c>
      <c r="N22" s="26"/>
      <c r="O22" s="150"/>
      <c r="P22" s="150"/>
      <c r="Q22" s="26"/>
      <c r="R22" s="27"/>
    </row>
    <row r="23" spans="2:18" s="1" customFormat="1" ht="18" customHeight="1" x14ac:dyDescent="0.3">
      <c r="B23" s="25"/>
      <c r="C23" s="26"/>
      <c r="D23" s="26"/>
      <c r="E23" s="21" t="s">
        <v>231</v>
      </c>
      <c r="F23" s="26"/>
      <c r="G23" s="26"/>
      <c r="H23" s="26"/>
      <c r="I23" s="26"/>
      <c r="J23" s="26"/>
      <c r="K23" s="26"/>
      <c r="L23" s="26"/>
      <c r="M23" s="23" t="s">
        <v>16</v>
      </c>
      <c r="N23" s="26"/>
      <c r="O23" s="150"/>
      <c r="P23" s="150"/>
      <c r="Q23" s="26"/>
      <c r="R23" s="27"/>
    </row>
    <row r="24" spans="2:18" s="1" customFormat="1" ht="6.95" customHeight="1" x14ac:dyDescent="0.3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45" customHeight="1" x14ac:dyDescent="0.3">
      <c r="B25" s="25"/>
      <c r="C25" s="26"/>
      <c r="D25" s="23" t="s">
        <v>22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16.5" customHeight="1" x14ac:dyDescent="0.3">
      <c r="B26" s="25"/>
      <c r="C26" s="26"/>
      <c r="D26" s="26"/>
      <c r="E26" s="153" t="s">
        <v>1</v>
      </c>
      <c r="F26" s="153"/>
      <c r="G26" s="153"/>
      <c r="H26" s="153"/>
      <c r="I26" s="153"/>
      <c r="J26" s="153"/>
      <c r="K26" s="153"/>
      <c r="L26" s="153"/>
      <c r="M26" s="26"/>
      <c r="N26" s="26"/>
      <c r="O26" s="26"/>
      <c r="P26" s="26"/>
      <c r="Q26" s="26"/>
      <c r="R26" s="27"/>
    </row>
    <row r="27" spans="2:18" s="1" customFormat="1" ht="6.95" customHeight="1" x14ac:dyDescent="0.3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95" customHeight="1" x14ac:dyDescent="0.3">
      <c r="B28" s="25"/>
      <c r="C28" s="26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6"/>
      <c r="R28" s="27"/>
    </row>
    <row r="29" spans="2:18" s="1" customFormat="1" ht="14.45" customHeight="1" x14ac:dyDescent="0.3">
      <c r="B29" s="25"/>
      <c r="C29" s="26"/>
      <c r="D29" s="59" t="s">
        <v>60</v>
      </c>
      <c r="E29" s="26"/>
      <c r="F29" s="26"/>
      <c r="G29" s="26"/>
      <c r="H29" s="26"/>
      <c r="I29" s="26"/>
      <c r="J29" s="26"/>
      <c r="K29" s="26"/>
      <c r="L29" s="26"/>
      <c r="M29" s="154">
        <f>N90</f>
        <v>0</v>
      </c>
      <c r="N29" s="154"/>
      <c r="O29" s="154"/>
      <c r="P29" s="154"/>
      <c r="Q29" s="26"/>
      <c r="R29" s="27"/>
    </row>
    <row r="30" spans="2:18" s="1" customFormat="1" ht="14.45" customHeight="1" x14ac:dyDescent="0.3">
      <c r="B30" s="25"/>
      <c r="C30" s="26"/>
      <c r="D30" s="24" t="s">
        <v>47</v>
      </c>
      <c r="E30" s="26"/>
      <c r="F30" s="26"/>
      <c r="G30" s="26"/>
      <c r="H30" s="26"/>
      <c r="I30" s="26"/>
      <c r="J30" s="26"/>
      <c r="K30" s="26"/>
      <c r="L30" s="26"/>
      <c r="M30" s="154">
        <f>N100</f>
        <v>0</v>
      </c>
      <c r="N30" s="154"/>
      <c r="O30" s="154"/>
      <c r="P30" s="154"/>
      <c r="Q30" s="26"/>
      <c r="R30" s="27"/>
    </row>
    <row r="31" spans="2:18" s="1" customFormat="1" ht="6.95" customHeight="1" x14ac:dyDescent="0.3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5.35" customHeight="1" x14ac:dyDescent="0.3">
      <c r="B32" s="25"/>
      <c r="C32" s="26"/>
      <c r="D32" s="60" t="s">
        <v>23</v>
      </c>
      <c r="E32" s="26"/>
      <c r="F32" s="26"/>
      <c r="G32" s="26"/>
      <c r="H32" s="26"/>
      <c r="I32" s="26"/>
      <c r="J32" s="26"/>
      <c r="K32" s="26"/>
      <c r="L32" s="26"/>
      <c r="M32" s="155">
        <f>ROUND(M29+M30,2)</f>
        <v>0</v>
      </c>
      <c r="N32" s="147"/>
      <c r="O32" s="147"/>
      <c r="P32" s="147"/>
      <c r="Q32" s="26"/>
      <c r="R32" s="27"/>
    </row>
    <row r="33" spans="2:18" s="1" customFormat="1" ht="6.95" customHeight="1" x14ac:dyDescent="0.3">
      <c r="B33" s="25"/>
      <c r="C33" s="2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26"/>
      <c r="R33" s="27"/>
    </row>
    <row r="34" spans="2:18" s="1" customFormat="1" ht="14.45" customHeight="1" x14ac:dyDescent="0.3">
      <c r="B34" s="25"/>
      <c r="C34" s="26"/>
      <c r="D34" s="28" t="s">
        <v>24</v>
      </c>
      <c r="E34" s="28" t="s">
        <v>25</v>
      </c>
      <c r="F34" s="29">
        <v>0.2</v>
      </c>
      <c r="G34" s="61" t="s">
        <v>26</v>
      </c>
      <c r="H34" s="156">
        <f>(SUM(BE100:BE107)+SUM(BE127:BE197))</f>
        <v>0</v>
      </c>
      <c r="I34" s="147"/>
      <c r="J34" s="147"/>
      <c r="K34" s="26"/>
      <c r="L34" s="26"/>
      <c r="M34" s="156">
        <f>ROUND((SUM(BE100:BE107)+SUM(BE127:BE197)), 2)*F34</f>
        <v>0</v>
      </c>
      <c r="N34" s="147"/>
      <c r="O34" s="147"/>
      <c r="P34" s="147"/>
      <c r="Q34" s="26"/>
      <c r="R34" s="27"/>
    </row>
    <row r="35" spans="2:18" s="1" customFormat="1" ht="14.45" customHeight="1" x14ac:dyDescent="0.3">
      <c r="B35" s="25"/>
      <c r="C35" s="26"/>
      <c r="D35" s="26"/>
      <c r="E35" s="28" t="s">
        <v>27</v>
      </c>
      <c r="F35" s="29">
        <v>0.2</v>
      </c>
      <c r="G35" s="61" t="s">
        <v>26</v>
      </c>
      <c r="H35" s="156">
        <f>(SUM(BF100:BF107)+SUM(BF127:BF197))</f>
        <v>0</v>
      </c>
      <c r="I35" s="147"/>
      <c r="J35" s="147"/>
      <c r="K35" s="26"/>
      <c r="L35" s="26"/>
      <c r="M35" s="156">
        <f>ROUND((SUM(BF100:BF107)+SUM(BF127:BF197)), 2)*F35</f>
        <v>0</v>
      </c>
      <c r="N35" s="147"/>
      <c r="O35" s="147"/>
      <c r="P35" s="147"/>
      <c r="Q35" s="26"/>
      <c r="R35" s="27"/>
    </row>
    <row r="36" spans="2:18" s="1" customFormat="1" ht="14.45" hidden="1" customHeight="1" x14ac:dyDescent="0.3">
      <c r="B36" s="25"/>
      <c r="C36" s="26"/>
      <c r="D36" s="26"/>
      <c r="E36" s="28" t="s">
        <v>28</v>
      </c>
      <c r="F36" s="29">
        <v>0.2</v>
      </c>
      <c r="G36" s="61" t="s">
        <v>26</v>
      </c>
      <c r="H36" s="156">
        <f>(SUM(BG100:BG107)+SUM(BG127:BG197))</f>
        <v>0</v>
      </c>
      <c r="I36" s="147"/>
      <c r="J36" s="147"/>
      <c r="K36" s="26"/>
      <c r="L36" s="26"/>
      <c r="M36" s="156">
        <v>0</v>
      </c>
      <c r="N36" s="147"/>
      <c r="O36" s="147"/>
      <c r="P36" s="147"/>
      <c r="Q36" s="26"/>
      <c r="R36" s="27"/>
    </row>
    <row r="37" spans="2:18" s="1" customFormat="1" ht="14.45" hidden="1" customHeight="1" x14ac:dyDescent="0.3">
      <c r="B37" s="25"/>
      <c r="C37" s="26"/>
      <c r="D37" s="26"/>
      <c r="E37" s="28" t="s">
        <v>29</v>
      </c>
      <c r="F37" s="29">
        <v>0.2</v>
      </c>
      <c r="G37" s="61" t="s">
        <v>26</v>
      </c>
      <c r="H37" s="156">
        <f>(SUM(BH100:BH107)+SUM(BH127:BH197))</f>
        <v>0</v>
      </c>
      <c r="I37" s="147"/>
      <c r="J37" s="147"/>
      <c r="K37" s="26"/>
      <c r="L37" s="26"/>
      <c r="M37" s="156">
        <v>0</v>
      </c>
      <c r="N37" s="147"/>
      <c r="O37" s="147"/>
      <c r="P37" s="147"/>
      <c r="Q37" s="26"/>
      <c r="R37" s="27"/>
    </row>
    <row r="38" spans="2:18" s="1" customFormat="1" ht="14.45" hidden="1" customHeight="1" x14ac:dyDescent="0.3">
      <c r="B38" s="25"/>
      <c r="C38" s="26"/>
      <c r="D38" s="26"/>
      <c r="E38" s="28" t="s">
        <v>30</v>
      </c>
      <c r="F38" s="29">
        <v>0</v>
      </c>
      <c r="G38" s="61" t="s">
        <v>26</v>
      </c>
      <c r="H38" s="156">
        <f>(SUM(BI100:BI107)+SUM(BI127:BI197))</f>
        <v>0</v>
      </c>
      <c r="I38" s="147"/>
      <c r="J38" s="147"/>
      <c r="K38" s="26"/>
      <c r="L38" s="26"/>
      <c r="M38" s="156">
        <v>0</v>
      </c>
      <c r="N38" s="147"/>
      <c r="O38" s="147"/>
      <c r="P38" s="147"/>
      <c r="Q38" s="26"/>
      <c r="R38" s="27"/>
    </row>
    <row r="39" spans="2:18" s="1" customFormat="1" ht="6.95" customHeigh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5.35" customHeight="1" x14ac:dyDescent="0.3">
      <c r="B40" s="25"/>
      <c r="C40" s="57"/>
      <c r="D40" s="62" t="s">
        <v>31</v>
      </c>
      <c r="E40" s="47"/>
      <c r="F40" s="47"/>
      <c r="G40" s="63" t="s">
        <v>32</v>
      </c>
      <c r="H40" s="64" t="s">
        <v>33</v>
      </c>
      <c r="I40" s="47"/>
      <c r="J40" s="47"/>
      <c r="K40" s="47"/>
      <c r="L40" s="157">
        <f>SUM(M32:M38)</f>
        <v>0</v>
      </c>
      <c r="M40" s="157"/>
      <c r="N40" s="157"/>
      <c r="O40" s="157"/>
      <c r="P40" s="158"/>
      <c r="Q40" s="57"/>
      <c r="R40" s="27"/>
    </row>
    <row r="41" spans="2:18" s="1" customFormat="1" ht="14.45" customHeight="1" x14ac:dyDescent="0.3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45" customHeight="1" x14ac:dyDescent="0.3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x14ac:dyDescent="0.3">
      <c r="B43" s="1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9"/>
    </row>
    <row r="44" spans="2:18" x14ac:dyDescent="0.3">
      <c r="B44" s="1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9"/>
    </row>
    <row r="45" spans="2:18" x14ac:dyDescent="0.3">
      <c r="B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9"/>
    </row>
    <row r="46" spans="2:18" x14ac:dyDescent="0.3">
      <c r="B46" s="1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9"/>
    </row>
    <row r="47" spans="2:18" x14ac:dyDescent="0.3">
      <c r="B47" s="1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9"/>
    </row>
    <row r="48" spans="2:18" x14ac:dyDescent="0.3">
      <c r="B48" s="1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9"/>
    </row>
    <row r="49" spans="2:18" x14ac:dyDescent="0.3">
      <c r="B49" s="1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9"/>
    </row>
    <row r="50" spans="2:18" s="1" customFormat="1" ht="15" x14ac:dyDescent="0.3">
      <c r="B50" s="25"/>
      <c r="C50" s="26"/>
      <c r="D50" s="31" t="s">
        <v>34</v>
      </c>
      <c r="E50" s="32"/>
      <c r="F50" s="32"/>
      <c r="G50" s="32"/>
      <c r="H50" s="33"/>
      <c r="I50" s="26"/>
      <c r="J50" s="31" t="s">
        <v>35</v>
      </c>
      <c r="K50" s="32"/>
      <c r="L50" s="32"/>
      <c r="M50" s="32"/>
      <c r="N50" s="32"/>
      <c r="O50" s="32"/>
      <c r="P50" s="33"/>
      <c r="Q50" s="26"/>
      <c r="R50" s="27"/>
    </row>
    <row r="51" spans="2:18" x14ac:dyDescent="0.3">
      <c r="B51" s="18"/>
      <c r="C51" s="20"/>
      <c r="D51" s="34"/>
      <c r="E51" s="20"/>
      <c r="F51" s="20"/>
      <c r="G51" s="20"/>
      <c r="H51" s="35"/>
      <c r="I51" s="20"/>
      <c r="J51" s="34"/>
      <c r="K51" s="20"/>
      <c r="L51" s="20"/>
      <c r="M51" s="20"/>
      <c r="N51" s="20"/>
      <c r="O51" s="20"/>
      <c r="P51" s="35"/>
      <c r="Q51" s="20"/>
      <c r="R51" s="19"/>
    </row>
    <row r="52" spans="2:18" x14ac:dyDescent="0.3">
      <c r="B52" s="18"/>
      <c r="C52" s="20"/>
      <c r="D52" s="34"/>
      <c r="E52" s="20"/>
      <c r="F52" s="20"/>
      <c r="G52" s="20"/>
      <c r="H52" s="35"/>
      <c r="I52" s="20"/>
      <c r="J52" s="34"/>
      <c r="K52" s="20"/>
      <c r="L52" s="20"/>
      <c r="M52" s="20"/>
      <c r="N52" s="20"/>
      <c r="O52" s="20"/>
      <c r="P52" s="35"/>
      <c r="Q52" s="20"/>
      <c r="R52" s="19"/>
    </row>
    <row r="53" spans="2:18" x14ac:dyDescent="0.3">
      <c r="B53" s="18"/>
      <c r="C53" s="20"/>
      <c r="D53" s="34"/>
      <c r="E53" s="20"/>
      <c r="F53" s="20"/>
      <c r="G53" s="20"/>
      <c r="H53" s="35"/>
      <c r="I53" s="20"/>
      <c r="J53" s="34"/>
      <c r="K53" s="20"/>
      <c r="L53" s="20"/>
      <c r="M53" s="20"/>
      <c r="N53" s="20"/>
      <c r="O53" s="20"/>
      <c r="P53" s="35"/>
      <c r="Q53" s="20"/>
      <c r="R53" s="19"/>
    </row>
    <row r="54" spans="2:18" x14ac:dyDescent="0.3">
      <c r="B54" s="18"/>
      <c r="C54" s="20"/>
      <c r="D54" s="34"/>
      <c r="E54" s="20"/>
      <c r="F54" s="20"/>
      <c r="G54" s="20"/>
      <c r="H54" s="35"/>
      <c r="I54" s="20"/>
      <c r="J54" s="34"/>
      <c r="K54" s="20"/>
      <c r="L54" s="20"/>
      <c r="M54" s="20"/>
      <c r="N54" s="20"/>
      <c r="O54" s="20"/>
      <c r="P54" s="35"/>
      <c r="Q54" s="20"/>
      <c r="R54" s="19"/>
    </row>
    <row r="55" spans="2:18" x14ac:dyDescent="0.3">
      <c r="B55" s="18"/>
      <c r="C55" s="20"/>
      <c r="D55" s="34"/>
      <c r="E55" s="20"/>
      <c r="F55" s="20"/>
      <c r="G55" s="20"/>
      <c r="H55" s="35"/>
      <c r="I55" s="20"/>
      <c r="J55" s="34"/>
      <c r="K55" s="20"/>
      <c r="L55" s="20"/>
      <c r="M55" s="20"/>
      <c r="N55" s="20"/>
      <c r="O55" s="20"/>
      <c r="P55" s="35"/>
      <c r="Q55" s="20"/>
      <c r="R55" s="19"/>
    </row>
    <row r="56" spans="2:18" x14ac:dyDescent="0.3">
      <c r="B56" s="18"/>
      <c r="C56" s="20"/>
      <c r="D56" s="34"/>
      <c r="E56" s="20"/>
      <c r="F56" s="20"/>
      <c r="G56" s="20"/>
      <c r="H56" s="35"/>
      <c r="I56" s="20"/>
      <c r="J56" s="34"/>
      <c r="K56" s="20"/>
      <c r="L56" s="20"/>
      <c r="M56" s="20"/>
      <c r="N56" s="20"/>
      <c r="O56" s="20"/>
      <c r="P56" s="35"/>
      <c r="Q56" s="20"/>
      <c r="R56" s="19"/>
    </row>
    <row r="57" spans="2:18" x14ac:dyDescent="0.3">
      <c r="B57" s="18"/>
      <c r="C57" s="20"/>
      <c r="D57" s="34"/>
      <c r="E57" s="20"/>
      <c r="F57" s="20"/>
      <c r="G57" s="20"/>
      <c r="H57" s="35"/>
      <c r="I57" s="20"/>
      <c r="J57" s="34"/>
      <c r="K57" s="20"/>
      <c r="L57" s="20"/>
      <c r="M57" s="20"/>
      <c r="N57" s="20"/>
      <c r="O57" s="20"/>
      <c r="P57" s="35"/>
      <c r="Q57" s="20"/>
      <c r="R57" s="19"/>
    </row>
    <row r="58" spans="2:18" x14ac:dyDescent="0.3">
      <c r="B58" s="18"/>
      <c r="C58" s="20"/>
      <c r="D58" s="34"/>
      <c r="E58" s="20"/>
      <c r="F58" s="20"/>
      <c r="G58" s="20"/>
      <c r="H58" s="35"/>
      <c r="I58" s="20"/>
      <c r="J58" s="34"/>
      <c r="K58" s="20"/>
      <c r="L58" s="20"/>
      <c r="M58" s="20"/>
      <c r="N58" s="20"/>
      <c r="O58" s="20"/>
      <c r="P58" s="35"/>
      <c r="Q58" s="20"/>
      <c r="R58" s="19"/>
    </row>
    <row r="59" spans="2:18" s="1" customFormat="1" ht="15" x14ac:dyDescent="0.3">
      <c r="B59" s="25"/>
      <c r="C59" s="26"/>
      <c r="D59" s="36" t="s">
        <v>36</v>
      </c>
      <c r="E59" s="37"/>
      <c r="F59" s="37"/>
      <c r="G59" s="38" t="s">
        <v>37</v>
      </c>
      <c r="H59" s="39"/>
      <c r="I59" s="26"/>
      <c r="J59" s="36" t="s">
        <v>36</v>
      </c>
      <c r="K59" s="37"/>
      <c r="L59" s="37"/>
      <c r="M59" s="37"/>
      <c r="N59" s="38" t="s">
        <v>37</v>
      </c>
      <c r="O59" s="37"/>
      <c r="P59" s="39"/>
      <c r="Q59" s="26"/>
      <c r="R59" s="27"/>
    </row>
    <row r="60" spans="2:18" x14ac:dyDescent="0.3">
      <c r="B60" s="1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9"/>
    </row>
    <row r="61" spans="2:18" s="1" customFormat="1" ht="15" x14ac:dyDescent="0.3">
      <c r="B61" s="25"/>
      <c r="C61" s="26"/>
      <c r="D61" s="31" t="s">
        <v>38</v>
      </c>
      <c r="E61" s="32"/>
      <c r="F61" s="32"/>
      <c r="G61" s="32"/>
      <c r="H61" s="33"/>
      <c r="I61" s="26"/>
      <c r="J61" s="31" t="s">
        <v>39</v>
      </c>
      <c r="K61" s="32"/>
      <c r="L61" s="32"/>
      <c r="M61" s="32"/>
      <c r="N61" s="32"/>
      <c r="O61" s="32"/>
      <c r="P61" s="33"/>
      <c r="Q61" s="26"/>
      <c r="R61" s="27"/>
    </row>
    <row r="62" spans="2:18" x14ac:dyDescent="0.3">
      <c r="B62" s="18"/>
      <c r="C62" s="20"/>
      <c r="D62" s="34"/>
      <c r="E62" s="20"/>
      <c r="F62" s="20"/>
      <c r="G62" s="20"/>
      <c r="H62" s="35"/>
      <c r="I62" s="20"/>
      <c r="J62" s="34"/>
      <c r="K62" s="20"/>
      <c r="L62" s="20"/>
      <c r="M62" s="20"/>
      <c r="N62" s="20"/>
      <c r="O62" s="20"/>
      <c r="P62" s="35"/>
      <c r="Q62" s="20"/>
      <c r="R62" s="19"/>
    </row>
    <row r="63" spans="2:18" x14ac:dyDescent="0.3">
      <c r="B63" s="18"/>
      <c r="C63" s="20"/>
      <c r="D63" s="34"/>
      <c r="E63" s="20"/>
      <c r="F63" s="20"/>
      <c r="G63" s="20"/>
      <c r="H63" s="35"/>
      <c r="I63" s="20"/>
      <c r="J63" s="34"/>
      <c r="K63" s="20"/>
      <c r="L63" s="20"/>
      <c r="M63" s="20"/>
      <c r="N63" s="20"/>
      <c r="O63" s="20"/>
      <c r="P63" s="35"/>
      <c r="Q63" s="20"/>
      <c r="R63" s="19"/>
    </row>
    <row r="64" spans="2:18" x14ac:dyDescent="0.3">
      <c r="B64" s="18"/>
      <c r="C64" s="20"/>
      <c r="D64" s="34"/>
      <c r="E64" s="20"/>
      <c r="F64" s="20"/>
      <c r="G64" s="20"/>
      <c r="H64" s="35"/>
      <c r="I64" s="20"/>
      <c r="J64" s="34"/>
      <c r="K64" s="20"/>
      <c r="L64" s="20"/>
      <c r="M64" s="20"/>
      <c r="N64" s="20"/>
      <c r="O64" s="20"/>
      <c r="P64" s="35"/>
      <c r="Q64" s="20"/>
      <c r="R64" s="19"/>
    </row>
    <row r="65" spans="2:18" x14ac:dyDescent="0.3">
      <c r="B65" s="18"/>
      <c r="C65" s="20"/>
      <c r="D65" s="34"/>
      <c r="E65" s="20"/>
      <c r="F65" s="20"/>
      <c r="G65" s="20"/>
      <c r="H65" s="35"/>
      <c r="I65" s="20"/>
      <c r="J65" s="34"/>
      <c r="K65" s="20"/>
      <c r="L65" s="20"/>
      <c r="M65" s="20"/>
      <c r="N65" s="20"/>
      <c r="O65" s="20"/>
      <c r="P65" s="35"/>
      <c r="Q65" s="20"/>
      <c r="R65" s="19"/>
    </row>
    <row r="66" spans="2:18" x14ac:dyDescent="0.3">
      <c r="B66" s="18"/>
      <c r="C66" s="20"/>
      <c r="D66" s="34"/>
      <c r="E66" s="20"/>
      <c r="F66" s="20"/>
      <c r="G66" s="20"/>
      <c r="H66" s="35"/>
      <c r="I66" s="20"/>
      <c r="J66" s="34"/>
      <c r="K66" s="20"/>
      <c r="L66" s="20"/>
      <c r="M66" s="20"/>
      <c r="N66" s="20"/>
      <c r="O66" s="20"/>
      <c r="P66" s="35"/>
      <c r="Q66" s="20"/>
      <c r="R66" s="19"/>
    </row>
    <row r="67" spans="2:18" x14ac:dyDescent="0.3">
      <c r="B67" s="18"/>
      <c r="C67" s="20"/>
      <c r="D67" s="34"/>
      <c r="E67" s="20"/>
      <c r="F67" s="20"/>
      <c r="G67" s="20"/>
      <c r="H67" s="35"/>
      <c r="I67" s="20"/>
      <c r="J67" s="34"/>
      <c r="K67" s="20"/>
      <c r="L67" s="20"/>
      <c r="M67" s="20"/>
      <c r="N67" s="20"/>
      <c r="O67" s="20"/>
      <c r="P67" s="35"/>
      <c r="Q67" s="20"/>
      <c r="R67" s="19"/>
    </row>
    <row r="68" spans="2:18" x14ac:dyDescent="0.3">
      <c r="B68" s="18"/>
      <c r="C68" s="20"/>
      <c r="D68" s="34"/>
      <c r="E68" s="20"/>
      <c r="F68" s="20"/>
      <c r="G68" s="20"/>
      <c r="H68" s="35"/>
      <c r="I68" s="20"/>
      <c r="J68" s="34"/>
      <c r="K68" s="20"/>
      <c r="L68" s="20"/>
      <c r="M68" s="20"/>
      <c r="N68" s="20"/>
      <c r="O68" s="20"/>
      <c r="P68" s="35"/>
      <c r="Q68" s="20"/>
      <c r="R68" s="19"/>
    </row>
    <row r="69" spans="2:18" x14ac:dyDescent="0.3">
      <c r="B69" s="18"/>
      <c r="C69" s="20"/>
      <c r="D69" s="34"/>
      <c r="E69" s="20"/>
      <c r="F69" s="20"/>
      <c r="G69" s="20"/>
      <c r="H69" s="35"/>
      <c r="I69" s="20"/>
      <c r="J69" s="34"/>
      <c r="K69" s="20"/>
      <c r="L69" s="20"/>
      <c r="M69" s="20"/>
      <c r="N69" s="20"/>
      <c r="O69" s="20"/>
      <c r="P69" s="35"/>
      <c r="Q69" s="20"/>
      <c r="R69" s="19"/>
    </row>
    <row r="70" spans="2:18" s="1" customFormat="1" ht="15" x14ac:dyDescent="0.3">
      <c r="B70" s="25"/>
      <c r="C70" s="26"/>
      <c r="D70" s="36" t="s">
        <v>36</v>
      </c>
      <c r="E70" s="37"/>
      <c r="F70" s="37"/>
      <c r="G70" s="38" t="s">
        <v>37</v>
      </c>
      <c r="H70" s="39"/>
      <c r="I70" s="26"/>
      <c r="J70" s="36" t="s">
        <v>36</v>
      </c>
      <c r="K70" s="37"/>
      <c r="L70" s="37"/>
      <c r="M70" s="37"/>
      <c r="N70" s="38" t="s">
        <v>37</v>
      </c>
      <c r="O70" s="37"/>
      <c r="P70" s="39"/>
      <c r="Q70" s="26"/>
      <c r="R70" s="27"/>
    </row>
    <row r="71" spans="2:18" s="1" customFormat="1" ht="14.45" customHeight="1" x14ac:dyDescent="0.3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1" customFormat="1" ht="6.95" customHeight="1" x14ac:dyDescent="0.3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1" customFormat="1" ht="36.950000000000003" customHeight="1" x14ac:dyDescent="0.3">
      <c r="B76" s="25"/>
      <c r="C76" s="141" t="s">
        <v>61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27"/>
    </row>
    <row r="77" spans="2:18" s="1" customFormat="1" ht="6.95" customHeight="1" x14ac:dyDescent="0.3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 x14ac:dyDescent="0.3">
      <c r="B78" s="25"/>
      <c r="C78" s="23" t="s">
        <v>7</v>
      </c>
      <c r="D78" s="26"/>
      <c r="E78" s="26"/>
      <c r="F78" s="143" t="str">
        <f>F6</f>
        <v>ZNÍŽENIE ENERGETICKEJ NÁROČNOSTI OBECNÉHO DOMU V OBCI DRIENOV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26"/>
      <c r="R78" s="27"/>
    </row>
    <row r="79" spans="2:18" ht="30" customHeight="1" x14ac:dyDescent="0.3">
      <c r="B79" s="18"/>
      <c r="C79" s="23" t="s">
        <v>55</v>
      </c>
      <c r="D79" s="20"/>
      <c r="E79" s="20"/>
      <c r="F79" s="143" t="s">
        <v>56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20"/>
      <c r="R79" s="19"/>
    </row>
    <row r="80" spans="2:18" ht="30" customHeight="1" x14ac:dyDescent="0.3">
      <c r="B80" s="18"/>
      <c r="C80" s="23" t="s">
        <v>57</v>
      </c>
      <c r="D80" s="20"/>
      <c r="E80" s="20"/>
      <c r="F80" s="143" t="s">
        <v>58</v>
      </c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20"/>
      <c r="R80" s="19"/>
    </row>
    <row r="81" spans="2:47" s="1" customFormat="1" ht="36.950000000000003" customHeight="1" x14ac:dyDescent="0.3">
      <c r="B81" s="25"/>
      <c r="C81" s="46" t="s">
        <v>59</v>
      </c>
      <c r="D81" s="26"/>
      <c r="E81" s="26"/>
      <c r="F81" s="159" t="str">
        <f>F9</f>
        <v>E1-1.02,ASR ( Zatepelnie strešného plášťa)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47" s="1" customFormat="1" ht="6.95" customHeight="1" x14ac:dyDescent="0.3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47" s="1" customFormat="1" ht="18" customHeight="1" x14ac:dyDescent="0.3">
      <c r="B83" s="25"/>
      <c r="C83" s="23" t="s">
        <v>10</v>
      </c>
      <c r="D83" s="26"/>
      <c r="E83" s="26"/>
      <c r="F83" s="21" t="str">
        <f>F11</f>
        <v>Drienov</v>
      </c>
      <c r="G83" s="26"/>
      <c r="H83" s="26"/>
      <c r="I83" s="26"/>
      <c r="J83" s="26"/>
      <c r="K83" s="23" t="s">
        <v>12</v>
      </c>
      <c r="L83" s="26"/>
      <c r="M83" s="149">
        <f>IF(O11="","",O11)</f>
        <v>42968</v>
      </c>
      <c r="N83" s="149"/>
      <c r="O83" s="149"/>
      <c r="P83" s="149"/>
      <c r="Q83" s="26"/>
      <c r="R83" s="27"/>
    </row>
    <row r="84" spans="2:47" s="1" customFormat="1" ht="6.95" customHeight="1" x14ac:dyDescent="0.3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47" s="1" customFormat="1" ht="15" x14ac:dyDescent="0.3">
      <c r="B85" s="25"/>
      <c r="C85" s="23" t="s">
        <v>13</v>
      </c>
      <c r="D85" s="26"/>
      <c r="E85" s="26"/>
      <c r="F85" s="21" t="str">
        <f>E14</f>
        <v>Obec Drienov, Mierová 1, Drienov</v>
      </c>
      <c r="G85" s="26"/>
      <c r="H85" s="26"/>
      <c r="I85" s="26"/>
      <c r="J85" s="26"/>
      <c r="K85" s="23" t="s">
        <v>18</v>
      </c>
      <c r="L85" s="26"/>
      <c r="M85" s="150" t="str">
        <f>E20</f>
        <v>4 arch studio s.r.o., Vetrná 6, Haniska, Prešov</v>
      </c>
      <c r="N85" s="150"/>
      <c r="O85" s="150"/>
      <c r="P85" s="150"/>
      <c r="Q85" s="150"/>
      <c r="R85" s="27"/>
    </row>
    <row r="86" spans="2:47" s="1" customFormat="1" ht="14.45" customHeight="1" x14ac:dyDescent="0.3">
      <c r="B86" s="25"/>
      <c r="C86" s="23" t="s">
        <v>17</v>
      </c>
      <c r="D86" s="26"/>
      <c r="E86" s="26"/>
      <c r="F86" s="21" t="str">
        <f>IF(E17="","",E17)</f>
        <v/>
      </c>
      <c r="G86" s="26"/>
      <c r="H86" s="26"/>
      <c r="I86" s="26"/>
      <c r="J86" s="26"/>
      <c r="K86" s="23" t="s">
        <v>21</v>
      </c>
      <c r="L86" s="26"/>
      <c r="M86" s="150" t="str">
        <f>E23</f>
        <v>Ing.Šariczká</v>
      </c>
      <c r="N86" s="150"/>
      <c r="O86" s="150"/>
      <c r="P86" s="150"/>
      <c r="Q86" s="150"/>
      <c r="R86" s="27"/>
    </row>
    <row r="87" spans="2:47" s="1" customFormat="1" ht="10.35" customHeight="1" x14ac:dyDescent="0.3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47" s="1" customFormat="1" ht="29.25" customHeight="1" x14ac:dyDescent="0.3">
      <c r="B88" s="25"/>
      <c r="C88" s="160" t="s">
        <v>62</v>
      </c>
      <c r="D88" s="161"/>
      <c r="E88" s="161"/>
      <c r="F88" s="161"/>
      <c r="G88" s="161"/>
      <c r="H88" s="57"/>
      <c r="I88" s="57"/>
      <c r="J88" s="57"/>
      <c r="K88" s="57"/>
      <c r="L88" s="57"/>
      <c r="M88" s="57"/>
      <c r="N88" s="160" t="s">
        <v>63</v>
      </c>
      <c r="O88" s="161"/>
      <c r="P88" s="161"/>
      <c r="Q88" s="161"/>
      <c r="R88" s="27"/>
    </row>
    <row r="89" spans="2:47" s="1" customFormat="1" ht="10.35" customHeight="1" x14ac:dyDescent="0.3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47" s="1" customFormat="1" ht="29.25" customHeight="1" x14ac:dyDescent="0.3">
      <c r="B90" s="25"/>
      <c r="C90" s="65" t="s">
        <v>64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2">
        <f>N127</f>
        <v>0</v>
      </c>
      <c r="O90" s="163"/>
      <c r="P90" s="163"/>
      <c r="Q90" s="163"/>
      <c r="R90" s="27"/>
      <c r="AU90" s="14" t="s">
        <v>65</v>
      </c>
    </row>
    <row r="91" spans="2:47" s="2" customFormat="1" ht="24.95" customHeight="1" x14ac:dyDescent="0.3">
      <c r="B91" s="66"/>
      <c r="C91" s="67"/>
      <c r="D91" s="68" t="s">
        <v>66</v>
      </c>
      <c r="E91" s="67"/>
      <c r="F91" s="67"/>
      <c r="G91" s="67"/>
      <c r="H91" s="67"/>
      <c r="I91" s="67"/>
      <c r="J91" s="67"/>
      <c r="K91" s="67"/>
      <c r="L91" s="67"/>
      <c r="M91" s="67"/>
      <c r="N91" s="164">
        <f>N128</f>
        <v>0</v>
      </c>
      <c r="O91" s="165"/>
      <c r="P91" s="165"/>
      <c r="Q91" s="165"/>
      <c r="R91" s="69"/>
    </row>
    <row r="92" spans="2:47" s="3" customFormat="1" ht="19.899999999999999" customHeight="1" x14ac:dyDescent="0.3">
      <c r="B92" s="70"/>
      <c r="C92" s="53"/>
      <c r="D92" s="54" t="s">
        <v>67</v>
      </c>
      <c r="E92" s="53"/>
      <c r="F92" s="53"/>
      <c r="G92" s="53"/>
      <c r="H92" s="53"/>
      <c r="I92" s="53"/>
      <c r="J92" s="53"/>
      <c r="K92" s="53"/>
      <c r="L92" s="53"/>
      <c r="M92" s="53"/>
      <c r="N92" s="166">
        <f>N129</f>
        <v>0</v>
      </c>
      <c r="O92" s="167"/>
      <c r="P92" s="167"/>
      <c r="Q92" s="167"/>
      <c r="R92" s="71"/>
    </row>
    <row r="93" spans="2:47" s="2" customFormat="1" ht="24.95" customHeight="1" x14ac:dyDescent="0.3">
      <c r="B93" s="66"/>
      <c r="C93" s="67"/>
      <c r="D93" s="68" t="s">
        <v>68</v>
      </c>
      <c r="E93" s="67"/>
      <c r="F93" s="67"/>
      <c r="G93" s="67"/>
      <c r="H93" s="67"/>
      <c r="I93" s="67"/>
      <c r="J93" s="67"/>
      <c r="K93" s="67"/>
      <c r="L93" s="67"/>
      <c r="M93" s="67"/>
      <c r="N93" s="164">
        <f>N138</f>
        <v>0</v>
      </c>
      <c r="O93" s="165"/>
      <c r="P93" s="165"/>
      <c r="Q93" s="165"/>
      <c r="R93" s="69"/>
    </row>
    <row r="94" spans="2:47" s="3" customFormat="1" ht="19.899999999999999" customHeight="1" x14ac:dyDescent="0.3">
      <c r="B94" s="70"/>
      <c r="C94" s="53"/>
      <c r="D94" s="54" t="s">
        <v>136</v>
      </c>
      <c r="E94" s="53"/>
      <c r="F94" s="53"/>
      <c r="G94" s="53"/>
      <c r="H94" s="53"/>
      <c r="I94" s="53"/>
      <c r="J94" s="53"/>
      <c r="K94" s="53"/>
      <c r="L94" s="53"/>
      <c r="M94" s="53"/>
      <c r="N94" s="166">
        <f>N139</f>
        <v>0</v>
      </c>
      <c r="O94" s="167"/>
      <c r="P94" s="167"/>
      <c r="Q94" s="167"/>
      <c r="R94" s="71"/>
    </row>
    <row r="95" spans="2:47" s="3" customFormat="1" ht="19.899999999999999" customHeight="1" x14ac:dyDescent="0.3">
      <c r="B95" s="70"/>
      <c r="C95" s="53"/>
      <c r="D95" s="54" t="s">
        <v>137</v>
      </c>
      <c r="E95" s="53"/>
      <c r="F95" s="53"/>
      <c r="G95" s="53"/>
      <c r="H95" s="53"/>
      <c r="I95" s="53"/>
      <c r="J95" s="53"/>
      <c r="K95" s="53"/>
      <c r="L95" s="53"/>
      <c r="M95" s="53"/>
      <c r="N95" s="166">
        <f>N160</f>
        <v>0</v>
      </c>
      <c r="O95" s="167"/>
      <c r="P95" s="167"/>
      <c r="Q95" s="167"/>
      <c r="R95" s="71"/>
    </row>
    <row r="96" spans="2:47" s="3" customFormat="1" ht="19.899999999999999" customHeight="1" x14ac:dyDescent="0.3">
      <c r="B96" s="70"/>
      <c r="C96" s="53"/>
      <c r="D96" s="54" t="s">
        <v>138</v>
      </c>
      <c r="E96" s="53"/>
      <c r="F96" s="53"/>
      <c r="G96" s="53"/>
      <c r="H96" s="53"/>
      <c r="I96" s="53"/>
      <c r="J96" s="53"/>
      <c r="K96" s="53"/>
      <c r="L96" s="53"/>
      <c r="M96" s="53"/>
      <c r="N96" s="166">
        <f>N173</f>
        <v>0</v>
      </c>
      <c r="O96" s="167"/>
      <c r="P96" s="167"/>
      <c r="Q96" s="167"/>
      <c r="R96" s="71"/>
    </row>
    <row r="97" spans="2:65" s="3" customFormat="1" ht="19.899999999999999" customHeight="1" x14ac:dyDescent="0.3">
      <c r="B97" s="70"/>
      <c r="C97" s="53"/>
      <c r="D97" s="54" t="s">
        <v>139</v>
      </c>
      <c r="E97" s="53"/>
      <c r="F97" s="53"/>
      <c r="G97" s="53"/>
      <c r="H97" s="53"/>
      <c r="I97" s="53"/>
      <c r="J97" s="53"/>
      <c r="K97" s="53"/>
      <c r="L97" s="53"/>
      <c r="M97" s="53"/>
      <c r="N97" s="166">
        <f>N188</f>
        <v>0</v>
      </c>
      <c r="O97" s="167"/>
      <c r="P97" s="167"/>
      <c r="Q97" s="167"/>
      <c r="R97" s="71"/>
    </row>
    <row r="98" spans="2:65" s="3" customFormat="1" ht="19.899999999999999" customHeight="1" x14ac:dyDescent="0.3">
      <c r="B98" s="70"/>
      <c r="C98" s="53"/>
      <c r="D98" s="54" t="s">
        <v>140</v>
      </c>
      <c r="E98" s="53"/>
      <c r="F98" s="53"/>
      <c r="G98" s="53"/>
      <c r="H98" s="53"/>
      <c r="I98" s="53"/>
      <c r="J98" s="53"/>
      <c r="K98" s="53"/>
      <c r="L98" s="53"/>
      <c r="M98" s="53"/>
      <c r="N98" s="166">
        <f>N191</f>
        <v>0</v>
      </c>
      <c r="O98" s="167"/>
      <c r="P98" s="167"/>
      <c r="Q98" s="167"/>
      <c r="R98" s="71"/>
    </row>
    <row r="99" spans="2:65" s="1" customFormat="1" ht="21.75" customHeight="1" x14ac:dyDescent="0.3">
      <c r="B99" s="2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7"/>
    </row>
    <row r="100" spans="2:65" s="1" customFormat="1" ht="29.25" customHeight="1" x14ac:dyDescent="0.3">
      <c r="B100" s="25"/>
      <c r="C100" s="65" t="s">
        <v>69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163">
        <f>ROUND(N101+N102+N103+N104+N105+N106,2)</f>
        <v>0</v>
      </c>
      <c r="O100" s="168"/>
      <c r="P100" s="168"/>
      <c r="Q100" s="168"/>
      <c r="R100" s="27"/>
      <c r="T100" s="72"/>
      <c r="U100" s="73" t="s">
        <v>24</v>
      </c>
    </row>
    <row r="101" spans="2:65" s="1" customFormat="1" ht="18" customHeight="1" x14ac:dyDescent="0.3">
      <c r="B101" s="74"/>
      <c r="C101" s="75"/>
      <c r="D101" s="169" t="s">
        <v>70</v>
      </c>
      <c r="E101" s="170"/>
      <c r="F101" s="170"/>
      <c r="G101" s="170"/>
      <c r="H101" s="170"/>
      <c r="I101" s="75"/>
      <c r="J101" s="75"/>
      <c r="K101" s="75"/>
      <c r="L101" s="75"/>
      <c r="M101" s="75"/>
      <c r="N101" s="171">
        <f>ROUND(N90*T101,2)</f>
        <v>0</v>
      </c>
      <c r="O101" s="172"/>
      <c r="P101" s="172"/>
      <c r="Q101" s="172"/>
      <c r="R101" s="77"/>
      <c r="S101" s="78"/>
      <c r="T101" s="79"/>
      <c r="U101" s="80" t="s">
        <v>27</v>
      </c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81" t="s">
        <v>71</v>
      </c>
      <c r="AZ101" s="78"/>
      <c r="BA101" s="78"/>
      <c r="BB101" s="78"/>
      <c r="BC101" s="78"/>
      <c r="BD101" s="78"/>
      <c r="BE101" s="82">
        <f t="shared" ref="BE101:BE106" si="0">IF(U101="základná",N101,0)</f>
        <v>0</v>
      </c>
      <c r="BF101" s="82">
        <f t="shared" ref="BF101:BF106" si="1">IF(U101="znížená",N101,0)</f>
        <v>0</v>
      </c>
      <c r="BG101" s="82">
        <f t="shared" ref="BG101:BG106" si="2">IF(U101="zákl. prenesená",N101,0)</f>
        <v>0</v>
      </c>
      <c r="BH101" s="82">
        <f t="shared" ref="BH101:BH106" si="3">IF(U101="zníž. prenesená",N101,0)</f>
        <v>0</v>
      </c>
      <c r="BI101" s="82">
        <f t="shared" ref="BI101:BI106" si="4">IF(U101="nulová",N101,0)</f>
        <v>0</v>
      </c>
      <c r="BJ101" s="81" t="s">
        <v>44</v>
      </c>
      <c r="BK101" s="78"/>
      <c r="BL101" s="78"/>
      <c r="BM101" s="78"/>
    </row>
    <row r="102" spans="2:65" s="1" customFormat="1" ht="18" customHeight="1" x14ac:dyDescent="0.3">
      <c r="B102" s="74"/>
      <c r="C102" s="75"/>
      <c r="D102" s="169" t="s">
        <v>72</v>
      </c>
      <c r="E102" s="170"/>
      <c r="F102" s="170"/>
      <c r="G102" s="170"/>
      <c r="H102" s="170"/>
      <c r="I102" s="75"/>
      <c r="J102" s="75"/>
      <c r="K102" s="75"/>
      <c r="L102" s="75"/>
      <c r="M102" s="75"/>
      <c r="N102" s="171">
        <f>ROUND(N90*T102,2)</f>
        <v>0</v>
      </c>
      <c r="O102" s="172"/>
      <c r="P102" s="172"/>
      <c r="Q102" s="172"/>
      <c r="R102" s="77"/>
      <c r="S102" s="78"/>
      <c r="T102" s="79"/>
      <c r="U102" s="80" t="s">
        <v>27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81" t="s">
        <v>71</v>
      </c>
      <c r="AZ102" s="78"/>
      <c r="BA102" s="78"/>
      <c r="BB102" s="78"/>
      <c r="BC102" s="78"/>
      <c r="BD102" s="78"/>
      <c r="BE102" s="82">
        <f t="shared" si="0"/>
        <v>0</v>
      </c>
      <c r="BF102" s="82">
        <f t="shared" si="1"/>
        <v>0</v>
      </c>
      <c r="BG102" s="82">
        <f t="shared" si="2"/>
        <v>0</v>
      </c>
      <c r="BH102" s="82">
        <f t="shared" si="3"/>
        <v>0</v>
      </c>
      <c r="BI102" s="82">
        <f t="shared" si="4"/>
        <v>0</v>
      </c>
      <c r="BJ102" s="81" t="s">
        <v>44</v>
      </c>
      <c r="BK102" s="78"/>
      <c r="BL102" s="78"/>
      <c r="BM102" s="78"/>
    </row>
    <row r="103" spans="2:65" s="1" customFormat="1" ht="18" customHeight="1" x14ac:dyDescent="0.3">
      <c r="B103" s="74"/>
      <c r="C103" s="75"/>
      <c r="D103" s="169" t="s">
        <v>73</v>
      </c>
      <c r="E103" s="170"/>
      <c r="F103" s="170"/>
      <c r="G103" s="170"/>
      <c r="H103" s="170"/>
      <c r="I103" s="75"/>
      <c r="J103" s="75"/>
      <c r="K103" s="75"/>
      <c r="L103" s="75"/>
      <c r="M103" s="75"/>
      <c r="N103" s="171">
        <f>ROUND(N90*T103,2)</f>
        <v>0</v>
      </c>
      <c r="O103" s="172"/>
      <c r="P103" s="172"/>
      <c r="Q103" s="172"/>
      <c r="R103" s="77"/>
      <c r="S103" s="78"/>
      <c r="T103" s="79"/>
      <c r="U103" s="80" t="s">
        <v>27</v>
      </c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81" t="s">
        <v>71</v>
      </c>
      <c r="AZ103" s="78"/>
      <c r="BA103" s="78"/>
      <c r="BB103" s="78"/>
      <c r="BC103" s="78"/>
      <c r="BD103" s="78"/>
      <c r="BE103" s="82">
        <f t="shared" si="0"/>
        <v>0</v>
      </c>
      <c r="BF103" s="82">
        <f t="shared" si="1"/>
        <v>0</v>
      </c>
      <c r="BG103" s="82">
        <f t="shared" si="2"/>
        <v>0</v>
      </c>
      <c r="BH103" s="82">
        <f t="shared" si="3"/>
        <v>0</v>
      </c>
      <c r="BI103" s="82">
        <f t="shared" si="4"/>
        <v>0</v>
      </c>
      <c r="BJ103" s="81" t="s">
        <v>44</v>
      </c>
      <c r="BK103" s="78"/>
      <c r="BL103" s="78"/>
      <c r="BM103" s="78"/>
    </row>
    <row r="104" spans="2:65" s="1" customFormat="1" ht="18" customHeight="1" x14ac:dyDescent="0.3">
      <c r="B104" s="74"/>
      <c r="C104" s="75"/>
      <c r="D104" s="169" t="s">
        <v>74</v>
      </c>
      <c r="E104" s="170"/>
      <c r="F104" s="170"/>
      <c r="G104" s="170"/>
      <c r="H104" s="170"/>
      <c r="I104" s="75"/>
      <c r="J104" s="75"/>
      <c r="K104" s="75"/>
      <c r="L104" s="75"/>
      <c r="M104" s="75"/>
      <c r="N104" s="171">
        <f>ROUND(N90*T104,2)</f>
        <v>0</v>
      </c>
      <c r="O104" s="172"/>
      <c r="P104" s="172"/>
      <c r="Q104" s="172"/>
      <c r="R104" s="77"/>
      <c r="S104" s="78"/>
      <c r="T104" s="79"/>
      <c r="U104" s="80" t="s">
        <v>27</v>
      </c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81" t="s">
        <v>71</v>
      </c>
      <c r="AZ104" s="78"/>
      <c r="BA104" s="78"/>
      <c r="BB104" s="78"/>
      <c r="BC104" s="78"/>
      <c r="BD104" s="78"/>
      <c r="BE104" s="82">
        <f t="shared" si="0"/>
        <v>0</v>
      </c>
      <c r="BF104" s="82">
        <f t="shared" si="1"/>
        <v>0</v>
      </c>
      <c r="BG104" s="82">
        <f t="shared" si="2"/>
        <v>0</v>
      </c>
      <c r="BH104" s="82">
        <f t="shared" si="3"/>
        <v>0</v>
      </c>
      <c r="BI104" s="82">
        <f t="shared" si="4"/>
        <v>0</v>
      </c>
      <c r="BJ104" s="81" t="s">
        <v>44</v>
      </c>
      <c r="BK104" s="78"/>
      <c r="BL104" s="78"/>
      <c r="BM104" s="78"/>
    </row>
    <row r="105" spans="2:65" s="1" customFormat="1" ht="18" customHeight="1" x14ac:dyDescent="0.3">
      <c r="B105" s="74"/>
      <c r="C105" s="75"/>
      <c r="D105" s="169" t="s">
        <v>75</v>
      </c>
      <c r="E105" s="170"/>
      <c r="F105" s="170"/>
      <c r="G105" s="170"/>
      <c r="H105" s="170"/>
      <c r="I105" s="75"/>
      <c r="J105" s="75"/>
      <c r="K105" s="75"/>
      <c r="L105" s="75"/>
      <c r="M105" s="75"/>
      <c r="N105" s="171">
        <f>ROUND(N90*T105,2)</f>
        <v>0</v>
      </c>
      <c r="O105" s="172"/>
      <c r="P105" s="172"/>
      <c r="Q105" s="172"/>
      <c r="R105" s="77"/>
      <c r="S105" s="78"/>
      <c r="T105" s="79"/>
      <c r="U105" s="80" t="s">
        <v>27</v>
      </c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81" t="s">
        <v>71</v>
      </c>
      <c r="AZ105" s="78"/>
      <c r="BA105" s="78"/>
      <c r="BB105" s="78"/>
      <c r="BC105" s="78"/>
      <c r="BD105" s="78"/>
      <c r="BE105" s="82">
        <f t="shared" si="0"/>
        <v>0</v>
      </c>
      <c r="BF105" s="82">
        <f t="shared" si="1"/>
        <v>0</v>
      </c>
      <c r="BG105" s="82">
        <f t="shared" si="2"/>
        <v>0</v>
      </c>
      <c r="BH105" s="82">
        <f t="shared" si="3"/>
        <v>0</v>
      </c>
      <c r="BI105" s="82">
        <f t="shared" si="4"/>
        <v>0</v>
      </c>
      <c r="BJ105" s="81" t="s">
        <v>44</v>
      </c>
      <c r="BK105" s="78"/>
      <c r="BL105" s="78"/>
      <c r="BM105" s="78"/>
    </row>
    <row r="106" spans="2:65" s="1" customFormat="1" ht="18" customHeight="1" x14ac:dyDescent="0.3">
      <c r="B106" s="74"/>
      <c r="C106" s="75"/>
      <c r="D106" s="76" t="s">
        <v>76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171">
        <f>ROUND(N90*T106,2)</f>
        <v>0</v>
      </c>
      <c r="O106" s="172"/>
      <c r="P106" s="172"/>
      <c r="Q106" s="172"/>
      <c r="R106" s="77"/>
      <c r="S106" s="78"/>
      <c r="T106" s="83"/>
      <c r="U106" s="84" t="s">
        <v>27</v>
      </c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81" t="s">
        <v>77</v>
      </c>
      <c r="AZ106" s="78"/>
      <c r="BA106" s="78"/>
      <c r="BB106" s="78"/>
      <c r="BC106" s="78"/>
      <c r="BD106" s="78"/>
      <c r="BE106" s="82">
        <f t="shared" si="0"/>
        <v>0</v>
      </c>
      <c r="BF106" s="82">
        <f t="shared" si="1"/>
        <v>0</v>
      </c>
      <c r="BG106" s="82">
        <f t="shared" si="2"/>
        <v>0</v>
      </c>
      <c r="BH106" s="82">
        <f t="shared" si="3"/>
        <v>0</v>
      </c>
      <c r="BI106" s="82">
        <f t="shared" si="4"/>
        <v>0</v>
      </c>
      <c r="BJ106" s="81" t="s">
        <v>44</v>
      </c>
      <c r="BK106" s="78"/>
      <c r="BL106" s="78"/>
      <c r="BM106" s="78"/>
    </row>
    <row r="107" spans="2:65" s="1" customFormat="1" x14ac:dyDescent="0.3">
      <c r="B107" s="25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7"/>
    </row>
    <row r="108" spans="2:65" s="1" customFormat="1" ht="29.25" customHeight="1" x14ac:dyDescent="0.3">
      <c r="B108" s="25"/>
      <c r="C108" s="56" t="s">
        <v>48</v>
      </c>
      <c r="D108" s="57"/>
      <c r="E108" s="57"/>
      <c r="F108" s="57"/>
      <c r="G108" s="57"/>
      <c r="H108" s="57"/>
      <c r="I108" s="57"/>
      <c r="J108" s="57"/>
      <c r="K108" s="57"/>
      <c r="L108" s="173">
        <f>ROUND(SUM(N90+N100),2)</f>
        <v>0</v>
      </c>
      <c r="M108" s="173"/>
      <c r="N108" s="173"/>
      <c r="O108" s="173"/>
      <c r="P108" s="173"/>
      <c r="Q108" s="173"/>
      <c r="R108" s="27"/>
    </row>
    <row r="109" spans="2:65" s="1" customFormat="1" ht="6.95" customHeight="1" x14ac:dyDescent="0.3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2"/>
    </row>
    <row r="113" spans="2:63" s="1" customFormat="1" ht="6.95" customHeight="1" x14ac:dyDescent="0.3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5"/>
    </row>
    <row r="114" spans="2:63" s="1" customFormat="1" ht="36.950000000000003" customHeight="1" x14ac:dyDescent="0.3">
      <c r="B114" s="25"/>
      <c r="C114" s="141" t="s">
        <v>78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27"/>
    </row>
    <row r="115" spans="2:63" s="1" customFormat="1" ht="6.95" customHeight="1" x14ac:dyDescent="0.3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</row>
    <row r="116" spans="2:63" s="1" customFormat="1" ht="30" customHeight="1" x14ac:dyDescent="0.3">
      <c r="B116" s="25"/>
      <c r="C116" s="23" t="s">
        <v>7</v>
      </c>
      <c r="D116" s="26"/>
      <c r="E116" s="26"/>
      <c r="F116" s="143" t="str">
        <f>F6</f>
        <v>ZNÍŽENIE ENERGETICKEJ NÁROČNOSTI OBECNÉHO DOMU V OBCI DRIENOV</v>
      </c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26"/>
      <c r="R116" s="27"/>
    </row>
    <row r="117" spans="2:63" ht="30" customHeight="1" x14ac:dyDescent="0.3">
      <c r="B117" s="18"/>
      <c r="C117" s="23" t="s">
        <v>55</v>
      </c>
      <c r="D117" s="20"/>
      <c r="E117" s="20"/>
      <c r="F117" s="143" t="s">
        <v>56</v>
      </c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20"/>
      <c r="R117" s="19"/>
    </row>
    <row r="118" spans="2:63" ht="30" customHeight="1" x14ac:dyDescent="0.3">
      <c r="B118" s="18"/>
      <c r="C118" s="23" t="s">
        <v>57</v>
      </c>
      <c r="D118" s="20"/>
      <c r="E118" s="20"/>
      <c r="F118" s="143" t="s">
        <v>58</v>
      </c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20"/>
      <c r="R118" s="19"/>
    </row>
    <row r="119" spans="2:63" s="1" customFormat="1" ht="36.950000000000003" customHeight="1" x14ac:dyDescent="0.3">
      <c r="B119" s="25"/>
      <c r="C119" s="46" t="s">
        <v>59</v>
      </c>
      <c r="D119" s="26"/>
      <c r="E119" s="26"/>
      <c r="F119" s="159" t="str">
        <f>F9</f>
        <v>E1-1.02,ASR ( Zatepelnie strešného plášťa)</v>
      </c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26"/>
      <c r="R119" s="27"/>
    </row>
    <row r="120" spans="2:63" s="1" customFormat="1" ht="6.95" customHeight="1" x14ac:dyDescent="0.3"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7"/>
    </row>
    <row r="121" spans="2:63" s="1" customFormat="1" ht="18" customHeight="1" x14ac:dyDescent="0.3">
      <c r="B121" s="25"/>
      <c r="C121" s="23" t="s">
        <v>10</v>
      </c>
      <c r="D121" s="26"/>
      <c r="E121" s="26"/>
      <c r="F121" s="21" t="str">
        <f>F11</f>
        <v>Drienov</v>
      </c>
      <c r="G121" s="26"/>
      <c r="H121" s="26"/>
      <c r="I121" s="26"/>
      <c r="J121" s="26"/>
      <c r="K121" s="23" t="s">
        <v>12</v>
      </c>
      <c r="L121" s="26"/>
      <c r="M121" s="149">
        <f>IF(O11="","",O11)</f>
        <v>42968</v>
      </c>
      <c r="N121" s="149"/>
      <c r="O121" s="149"/>
      <c r="P121" s="149"/>
      <c r="Q121" s="26"/>
      <c r="R121" s="27"/>
    </row>
    <row r="122" spans="2:63" s="1" customFormat="1" ht="6.95" customHeight="1" x14ac:dyDescent="0.3"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7"/>
    </row>
    <row r="123" spans="2:63" s="1" customFormat="1" ht="15" x14ac:dyDescent="0.3">
      <c r="B123" s="25"/>
      <c r="C123" s="23" t="s">
        <v>13</v>
      </c>
      <c r="D123" s="26"/>
      <c r="E123" s="26"/>
      <c r="F123" s="21" t="str">
        <f>E14</f>
        <v>Obec Drienov, Mierová 1, Drienov</v>
      </c>
      <c r="G123" s="26"/>
      <c r="H123" s="26"/>
      <c r="I123" s="26"/>
      <c r="J123" s="26"/>
      <c r="K123" s="23" t="s">
        <v>18</v>
      </c>
      <c r="L123" s="26"/>
      <c r="M123" s="150" t="str">
        <f>E20</f>
        <v>4 arch studio s.r.o., Vetrná 6, Haniska, Prešov</v>
      </c>
      <c r="N123" s="150"/>
      <c r="O123" s="150"/>
      <c r="P123" s="150"/>
      <c r="Q123" s="150"/>
      <c r="R123" s="27"/>
    </row>
    <row r="124" spans="2:63" s="1" customFormat="1" ht="14.45" customHeight="1" x14ac:dyDescent="0.3">
      <c r="B124" s="25"/>
      <c r="C124" s="23" t="s">
        <v>17</v>
      </c>
      <c r="D124" s="26"/>
      <c r="E124" s="26"/>
      <c r="F124" s="21" t="str">
        <f>IF(E17="","",E17)</f>
        <v/>
      </c>
      <c r="G124" s="26"/>
      <c r="H124" s="26"/>
      <c r="I124" s="26"/>
      <c r="J124" s="26"/>
      <c r="K124" s="23" t="s">
        <v>21</v>
      </c>
      <c r="L124" s="26"/>
      <c r="M124" s="150" t="str">
        <f>E23</f>
        <v>Ing.Šariczká</v>
      </c>
      <c r="N124" s="150"/>
      <c r="O124" s="150"/>
      <c r="P124" s="150"/>
      <c r="Q124" s="150"/>
      <c r="R124" s="27"/>
    </row>
    <row r="125" spans="2:63" s="1" customFormat="1" ht="10.35" customHeight="1" x14ac:dyDescent="0.3">
      <c r="B125" s="25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7"/>
    </row>
    <row r="126" spans="2:63" s="4" customFormat="1" ht="29.25" customHeight="1" x14ac:dyDescent="0.3">
      <c r="B126" s="85"/>
      <c r="C126" s="86" t="s">
        <v>79</v>
      </c>
      <c r="D126" s="87" t="s">
        <v>80</v>
      </c>
      <c r="E126" s="87" t="s">
        <v>40</v>
      </c>
      <c r="F126" s="174" t="s">
        <v>81</v>
      </c>
      <c r="G126" s="174"/>
      <c r="H126" s="174"/>
      <c r="I126" s="174"/>
      <c r="J126" s="87" t="s">
        <v>82</v>
      </c>
      <c r="K126" s="87" t="s">
        <v>83</v>
      </c>
      <c r="L126" s="174" t="s">
        <v>84</v>
      </c>
      <c r="M126" s="174"/>
      <c r="N126" s="174" t="s">
        <v>63</v>
      </c>
      <c r="O126" s="174"/>
      <c r="P126" s="174"/>
      <c r="Q126" s="175"/>
      <c r="R126" s="88"/>
      <c r="T126" s="48" t="s">
        <v>85</v>
      </c>
      <c r="U126" s="49" t="s">
        <v>24</v>
      </c>
      <c r="V126" s="49" t="s">
        <v>86</v>
      </c>
      <c r="W126" s="49" t="s">
        <v>87</v>
      </c>
      <c r="X126" s="49" t="s">
        <v>88</v>
      </c>
      <c r="Y126" s="49" t="s">
        <v>89</v>
      </c>
      <c r="Z126" s="49" t="s">
        <v>90</v>
      </c>
      <c r="AA126" s="50" t="s">
        <v>91</v>
      </c>
    </row>
    <row r="127" spans="2:63" s="1" customFormat="1" ht="29.25" customHeight="1" x14ac:dyDescent="0.35">
      <c r="B127" s="25"/>
      <c r="C127" s="52" t="s">
        <v>60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195">
        <f>BK127</f>
        <v>0</v>
      </c>
      <c r="O127" s="196"/>
      <c r="P127" s="196"/>
      <c r="Q127" s="196"/>
      <c r="R127" s="27"/>
      <c r="T127" s="51"/>
      <c r="U127" s="32"/>
      <c r="V127" s="32"/>
      <c r="W127" s="89">
        <f>W128+W138+W198</f>
        <v>0</v>
      </c>
      <c r="X127" s="32"/>
      <c r="Y127" s="89">
        <f>Y128+Y138+Y198</f>
        <v>9.3138516400000011</v>
      </c>
      <c r="Z127" s="32"/>
      <c r="AA127" s="90">
        <f>AA128+AA138+AA198</f>
        <v>3.58</v>
      </c>
      <c r="AT127" s="14" t="s">
        <v>41</v>
      </c>
      <c r="AU127" s="14" t="s">
        <v>65</v>
      </c>
      <c r="BK127" s="91">
        <f>BK128+BK138+BK198</f>
        <v>0</v>
      </c>
    </row>
    <row r="128" spans="2:63" s="5" customFormat="1" ht="37.35" customHeight="1" x14ac:dyDescent="0.35">
      <c r="B128" s="92"/>
      <c r="C128" s="93"/>
      <c r="D128" s="94" t="s">
        <v>66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197">
        <f>BK128</f>
        <v>0</v>
      </c>
      <c r="O128" s="164"/>
      <c r="P128" s="164"/>
      <c r="Q128" s="164"/>
      <c r="R128" s="95"/>
      <c r="T128" s="96"/>
      <c r="U128" s="93"/>
      <c r="V128" s="93"/>
      <c r="W128" s="97">
        <f>W129</f>
        <v>0</v>
      </c>
      <c r="X128" s="93"/>
      <c r="Y128" s="97">
        <f>Y129</f>
        <v>0</v>
      </c>
      <c r="Z128" s="93"/>
      <c r="AA128" s="98">
        <f>AA129</f>
        <v>0</v>
      </c>
      <c r="AR128" s="99" t="s">
        <v>43</v>
      </c>
      <c r="AT128" s="100" t="s">
        <v>41</v>
      </c>
      <c r="AU128" s="100" t="s">
        <v>42</v>
      </c>
      <c r="AY128" s="99" t="s">
        <v>92</v>
      </c>
      <c r="BK128" s="101">
        <f>BK129</f>
        <v>0</v>
      </c>
    </row>
    <row r="129" spans="2:65" s="5" customFormat="1" ht="19.899999999999999" customHeight="1" x14ac:dyDescent="0.3">
      <c r="B129" s="92"/>
      <c r="C129" s="93"/>
      <c r="D129" s="102" t="s">
        <v>67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198">
        <f>BK129</f>
        <v>0</v>
      </c>
      <c r="O129" s="199"/>
      <c r="P129" s="199"/>
      <c r="Q129" s="199"/>
      <c r="R129" s="95"/>
      <c r="T129" s="96"/>
      <c r="U129" s="93"/>
      <c r="V129" s="93"/>
      <c r="W129" s="97">
        <f>SUM(W130:W137)</f>
        <v>0</v>
      </c>
      <c r="X129" s="93"/>
      <c r="Y129" s="97">
        <f>SUM(Y130:Y137)</f>
        <v>0</v>
      </c>
      <c r="Z129" s="93"/>
      <c r="AA129" s="98">
        <f>SUM(AA130:AA137)</f>
        <v>0</v>
      </c>
      <c r="AR129" s="99" t="s">
        <v>43</v>
      </c>
      <c r="AT129" s="100" t="s">
        <v>41</v>
      </c>
      <c r="AU129" s="100" t="s">
        <v>43</v>
      </c>
      <c r="AY129" s="99" t="s">
        <v>92</v>
      </c>
      <c r="BK129" s="101">
        <f>SUM(BK130:BK137)</f>
        <v>0</v>
      </c>
    </row>
    <row r="130" spans="2:65" s="1" customFormat="1" ht="38.25" customHeight="1" x14ac:dyDescent="0.3">
      <c r="B130" s="74"/>
      <c r="C130" s="103" t="s">
        <v>43</v>
      </c>
      <c r="D130" s="103" t="s">
        <v>93</v>
      </c>
      <c r="E130" s="104" t="s">
        <v>105</v>
      </c>
      <c r="F130" s="176" t="s">
        <v>106</v>
      </c>
      <c r="G130" s="176"/>
      <c r="H130" s="176"/>
      <c r="I130" s="176"/>
      <c r="J130" s="105" t="s">
        <v>107</v>
      </c>
      <c r="K130" s="106">
        <v>3.58</v>
      </c>
      <c r="L130" s="177">
        <v>0</v>
      </c>
      <c r="M130" s="177"/>
      <c r="N130" s="178">
        <f t="shared" ref="N130:N135" si="5">ROUND(L130*K130,2)</f>
        <v>0</v>
      </c>
      <c r="O130" s="178"/>
      <c r="P130" s="178"/>
      <c r="Q130" s="178"/>
      <c r="R130" s="77"/>
      <c r="T130" s="107" t="s">
        <v>1</v>
      </c>
      <c r="U130" s="30" t="s">
        <v>27</v>
      </c>
      <c r="V130" s="26"/>
      <c r="W130" s="108">
        <f t="shared" ref="W130:W135" si="6">V130*K130</f>
        <v>0</v>
      </c>
      <c r="X130" s="108">
        <v>0</v>
      </c>
      <c r="Y130" s="108">
        <f t="shared" ref="Y130:Y135" si="7">X130*K130</f>
        <v>0</v>
      </c>
      <c r="Z130" s="108">
        <v>0</v>
      </c>
      <c r="AA130" s="109">
        <f t="shared" ref="AA130:AA135" si="8">Z130*K130</f>
        <v>0</v>
      </c>
      <c r="AR130" s="14" t="s">
        <v>95</v>
      </c>
      <c r="AT130" s="14" t="s">
        <v>93</v>
      </c>
      <c r="AU130" s="14" t="s">
        <v>44</v>
      </c>
      <c r="AY130" s="14" t="s">
        <v>92</v>
      </c>
      <c r="BE130" s="55">
        <f t="shared" ref="BE130:BE135" si="9">IF(U130="základná",N130,0)</f>
        <v>0</v>
      </c>
      <c r="BF130" s="55">
        <f t="shared" ref="BF130:BF135" si="10">IF(U130="znížená",N130,0)</f>
        <v>0</v>
      </c>
      <c r="BG130" s="55">
        <f t="shared" ref="BG130:BG135" si="11">IF(U130="zákl. prenesená",N130,0)</f>
        <v>0</v>
      </c>
      <c r="BH130" s="55">
        <f t="shared" ref="BH130:BH135" si="12">IF(U130="zníž. prenesená",N130,0)</f>
        <v>0</v>
      </c>
      <c r="BI130" s="55">
        <f t="shared" ref="BI130:BI135" si="13">IF(U130="nulová",N130,0)</f>
        <v>0</v>
      </c>
      <c r="BJ130" s="14" t="s">
        <v>44</v>
      </c>
      <c r="BK130" s="55">
        <f t="shared" ref="BK130:BK135" si="14">ROUND(L130*K130,2)</f>
        <v>0</v>
      </c>
      <c r="BL130" s="14" t="s">
        <v>95</v>
      </c>
      <c r="BM130" s="14" t="s">
        <v>141</v>
      </c>
    </row>
    <row r="131" spans="2:65" s="1" customFormat="1" ht="25.5" customHeight="1" x14ac:dyDescent="0.3">
      <c r="B131" s="74"/>
      <c r="C131" s="103" t="s">
        <v>44</v>
      </c>
      <c r="D131" s="103" t="s">
        <v>93</v>
      </c>
      <c r="E131" s="104" t="s">
        <v>109</v>
      </c>
      <c r="F131" s="176" t="s">
        <v>110</v>
      </c>
      <c r="G131" s="176"/>
      <c r="H131" s="176"/>
      <c r="I131" s="176"/>
      <c r="J131" s="105" t="s">
        <v>107</v>
      </c>
      <c r="K131" s="106">
        <v>3.58</v>
      </c>
      <c r="L131" s="177">
        <v>0</v>
      </c>
      <c r="M131" s="177"/>
      <c r="N131" s="178">
        <f t="shared" si="5"/>
        <v>0</v>
      </c>
      <c r="O131" s="178"/>
      <c r="P131" s="178"/>
      <c r="Q131" s="178"/>
      <c r="R131" s="77"/>
      <c r="T131" s="107" t="s">
        <v>1</v>
      </c>
      <c r="U131" s="30" t="s">
        <v>27</v>
      </c>
      <c r="V131" s="26"/>
      <c r="W131" s="108">
        <f t="shared" si="6"/>
        <v>0</v>
      </c>
      <c r="X131" s="108">
        <v>0</v>
      </c>
      <c r="Y131" s="108">
        <f t="shared" si="7"/>
        <v>0</v>
      </c>
      <c r="Z131" s="108">
        <v>0</v>
      </c>
      <c r="AA131" s="109">
        <f t="shared" si="8"/>
        <v>0</v>
      </c>
      <c r="AR131" s="14" t="s">
        <v>95</v>
      </c>
      <c r="AT131" s="14" t="s">
        <v>93</v>
      </c>
      <c r="AU131" s="14" t="s">
        <v>44</v>
      </c>
      <c r="AY131" s="14" t="s">
        <v>92</v>
      </c>
      <c r="BE131" s="55">
        <f t="shared" si="9"/>
        <v>0</v>
      </c>
      <c r="BF131" s="55">
        <f t="shared" si="10"/>
        <v>0</v>
      </c>
      <c r="BG131" s="55">
        <f t="shared" si="11"/>
        <v>0</v>
      </c>
      <c r="BH131" s="55">
        <f t="shared" si="12"/>
        <v>0</v>
      </c>
      <c r="BI131" s="55">
        <f t="shared" si="13"/>
        <v>0</v>
      </c>
      <c r="BJ131" s="14" t="s">
        <v>44</v>
      </c>
      <c r="BK131" s="55">
        <f t="shared" si="14"/>
        <v>0</v>
      </c>
      <c r="BL131" s="14" t="s">
        <v>95</v>
      </c>
      <c r="BM131" s="14" t="s">
        <v>142</v>
      </c>
    </row>
    <row r="132" spans="2:65" s="1" customFormat="1" ht="25.5" customHeight="1" x14ac:dyDescent="0.3">
      <c r="B132" s="74"/>
      <c r="C132" s="103" t="s">
        <v>45</v>
      </c>
      <c r="D132" s="103" t="s">
        <v>93</v>
      </c>
      <c r="E132" s="104" t="s">
        <v>112</v>
      </c>
      <c r="F132" s="176" t="s">
        <v>113</v>
      </c>
      <c r="G132" s="176"/>
      <c r="H132" s="176"/>
      <c r="I132" s="176"/>
      <c r="J132" s="105" t="s">
        <v>107</v>
      </c>
      <c r="K132" s="106">
        <v>3.58</v>
      </c>
      <c r="L132" s="177">
        <v>0</v>
      </c>
      <c r="M132" s="177"/>
      <c r="N132" s="178">
        <f t="shared" si="5"/>
        <v>0</v>
      </c>
      <c r="O132" s="178"/>
      <c r="P132" s="178"/>
      <c r="Q132" s="178"/>
      <c r="R132" s="77"/>
      <c r="T132" s="107" t="s">
        <v>1</v>
      </c>
      <c r="U132" s="30" t="s">
        <v>27</v>
      </c>
      <c r="V132" s="26"/>
      <c r="W132" s="108">
        <f t="shared" si="6"/>
        <v>0</v>
      </c>
      <c r="X132" s="108">
        <v>0</v>
      </c>
      <c r="Y132" s="108">
        <f t="shared" si="7"/>
        <v>0</v>
      </c>
      <c r="Z132" s="108">
        <v>0</v>
      </c>
      <c r="AA132" s="109">
        <f t="shared" si="8"/>
        <v>0</v>
      </c>
      <c r="AR132" s="14" t="s">
        <v>95</v>
      </c>
      <c r="AT132" s="14" t="s">
        <v>93</v>
      </c>
      <c r="AU132" s="14" t="s">
        <v>44</v>
      </c>
      <c r="AY132" s="14" t="s">
        <v>92</v>
      </c>
      <c r="BE132" s="55">
        <f t="shared" si="9"/>
        <v>0</v>
      </c>
      <c r="BF132" s="55">
        <f t="shared" si="10"/>
        <v>0</v>
      </c>
      <c r="BG132" s="55">
        <f t="shared" si="11"/>
        <v>0</v>
      </c>
      <c r="BH132" s="55">
        <f t="shared" si="12"/>
        <v>0</v>
      </c>
      <c r="BI132" s="55">
        <f t="shared" si="13"/>
        <v>0</v>
      </c>
      <c r="BJ132" s="14" t="s">
        <v>44</v>
      </c>
      <c r="BK132" s="55">
        <f t="shared" si="14"/>
        <v>0</v>
      </c>
      <c r="BL132" s="14" t="s">
        <v>95</v>
      </c>
      <c r="BM132" s="14" t="s">
        <v>143</v>
      </c>
    </row>
    <row r="133" spans="2:65" s="1" customFormat="1" ht="25.5" customHeight="1" x14ac:dyDescent="0.3">
      <c r="B133" s="74"/>
      <c r="C133" s="103" t="s">
        <v>95</v>
      </c>
      <c r="D133" s="103" t="s">
        <v>93</v>
      </c>
      <c r="E133" s="104" t="s">
        <v>115</v>
      </c>
      <c r="F133" s="176" t="s">
        <v>116</v>
      </c>
      <c r="G133" s="176"/>
      <c r="H133" s="176"/>
      <c r="I133" s="176"/>
      <c r="J133" s="105" t="s">
        <v>107</v>
      </c>
      <c r="K133" s="106">
        <v>68.02</v>
      </c>
      <c r="L133" s="177">
        <v>0</v>
      </c>
      <c r="M133" s="177"/>
      <c r="N133" s="178">
        <f t="shared" si="5"/>
        <v>0</v>
      </c>
      <c r="O133" s="178"/>
      <c r="P133" s="178"/>
      <c r="Q133" s="178"/>
      <c r="R133" s="77"/>
      <c r="T133" s="107" t="s">
        <v>1</v>
      </c>
      <c r="U133" s="30" t="s">
        <v>27</v>
      </c>
      <c r="V133" s="26"/>
      <c r="W133" s="108">
        <f t="shared" si="6"/>
        <v>0</v>
      </c>
      <c r="X133" s="108">
        <v>0</v>
      </c>
      <c r="Y133" s="108">
        <f t="shared" si="7"/>
        <v>0</v>
      </c>
      <c r="Z133" s="108">
        <v>0</v>
      </c>
      <c r="AA133" s="109">
        <f t="shared" si="8"/>
        <v>0</v>
      </c>
      <c r="AR133" s="14" t="s">
        <v>95</v>
      </c>
      <c r="AT133" s="14" t="s">
        <v>93</v>
      </c>
      <c r="AU133" s="14" t="s">
        <v>44</v>
      </c>
      <c r="AY133" s="14" t="s">
        <v>92</v>
      </c>
      <c r="BE133" s="55">
        <f t="shared" si="9"/>
        <v>0</v>
      </c>
      <c r="BF133" s="55">
        <f t="shared" si="10"/>
        <v>0</v>
      </c>
      <c r="BG133" s="55">
        <f t="shared" si="11"/>
        <v>0</v>
      </c>
      <c r="BH133" s="55">
        <f t="shared" si="12"/>
        <v>0</v>
      </c>
      <c r="BI133" s="55">
        <f t="shared" si="13"/>
        <v>0</v>
      </c>
      <c r="BJ133" s="14" t="s">
        <v>44</v>
      </c>
      <c r="BK133" s="55">
        <f t="shared" si="14"/>
        <v>0</v>
      </c>
      <c r="BL133" s="14" t="s">
        <v>95</v>
      </c>
      <c r="BM133" s="14" t="s">
        <v>144</v>
      </c>
    </row>
    <row r="134" spans="2:65" s="1" customFormat="1" ht="25.5" customHeight="1" x14ac:dyDescent="0.3">
      <c r="B134" s="74"/>
      <c r="C134" s="103" t="s">
        <v>98</v>
      </c>
      <c r="D134" s="103" t="s">
        <v>93</v>
      </c>
      <c r="E134" s="104" t="s">
        <v>118</v>
      </c>
      <c r="F134" s="176" t="s">
        <v>119</v>
      </c>
      <c r="G134" s="176"/>
      <c r="H134" s="176"/>
      <c r="I134" s="176"/>
      <c r="J134" s="105" t="s">
        <v>107</v>
      </c>
      <c r="K134" s="106">
        <v>3.58</v>
      </c>
      <c r="L134" s="177">
        <v>0</v>
      </c>
      <c r="M134" s="177"/>
      <c r="N134" s="178">
        <f t="shared" si="5"/>
        <v>0</v>
      </c>
      <c r="O134" s="178"/>
      <c r="P134" s="178"/>
      <c r="Q134" s="178"/>
      <c r="R134" s="77"/>
      <c r="T134" s="107" t="s">
        <v>1</v>
      </c>
      <c r="U134" s="30" t="s">
        <v>27</v>
      </c>
      <c r="V134" s="26"/>
      <c r="W134" s="108">
        <f t="shared" si="6"/>
        <v>0</v>
      </c>
      <c r="X134" s="108">
        <v>0</v>
      </c>
      <c r="Y134" s="108">
        <f t="shared" si="7"/>
        <v>0</v>
      </c>
      <c r="Z134" s="108">
        <v>0</v>
      </c>
      <c r="AA134" s="109">
        <f t="shared" si="8"/>
        <v>0</v>
      </c>
      <c r="AR134" s="14" t="s">
        <v>95</v>
      </c>
      <c r="AT134" s="14" t="s">
        <v>93</v>
      </c>
      <c r="AU134" s="14" t="s">
        <v>44</v>
      </c>
      <c r="AY134" s="14" t="s">
        <v>92</v>
      </c>
      <c r="BE134" s="55">
        <f t="shared" si="9"/>
        <v>0</v>
      </c>
      <c r="BF134" s="55">
        <f t="shared" si="10"/>
        <v>0</v>
      </c>
      <c r="BG134" s="55">
        <f t="shared" si="11"/>
        <v>0</v>
      </c>
      <c r="BH134" s="55">
        <f t="shared" si="12"/>
        <v>0</v>
      </c>
      <c r="BI134" s="55">
        <f t="shared" si="13"/>
        <v>0</v>
      </c>
      <c r="BJ134" s="14" t="s">
        <v>44</v>
      </c>
      <c r="BK134" s="55">
        <f t="shared" si="14"/>
        <v>0</v>
      </c>
      <c r="BL134" s="14" t="s">
        <v>95</v>
      </c>
      <c r="BM134" s="14" t="s">
        <v>145</v>
      </c>
    </row>
    <row r="135" spans="2:65" s="1" customFormat="1" ht="25.5" customHeight="1" x14ac:dyDescent="0.3">
      <c r="B135" s="74"/>
      <c r="C135" s="103" t="s">
        <v>99</v>
      </c>
      <c r="D135" s="103" t="s">
        <v>93</v>
      </c>
      <c r="E135" s="104" t="s">
        <v>146</v>
      </c>
      <c r="F135" s="176" t="s">
        <v>147</v>
      </c>
      <c r="G135" s="176"/>
      <c r="H135" s="176"/>
      <c r="I135" s="176"/>
      <c r="J135" s="105" t="s">
        <v>107</v>
      </c>
      <c r="K135" s="106">
        <v>0.47599999999999998</v>
      </c>
      <c r="L135" s="177">
        <v>0</v>
      </c>
      <c r="M135" s="177"/>
      <c r="N135" s="178">
        <f t="shared" si="5"/>
        <v>0</v>
      </c>
      <c r="O135" s="178"/>
      <c r="P135" s="178"/>
      <c r="Q135" s="178"/>
      <c r="R135" s="77"/>
      <c r="T135" s="107" t="s">
        <v>1</v>
      </c>
      <c r="U135" s="30" t="s">
        <v>27</v>
      </c>
      <c r="V135" s="26"/>
      <c r="W135" s="108">
        <f t="shared" si="6"/>
        <v>0</v>
      </c>
      <c r="X135" s="108">
        <v>0</v>
      </c>
      <c r="Y135" s="108">
        <f t="shared" si="7"/>
        <v>0</v>
      </c>
      <c r="Z135" s="108">
        <v>0</v>
      </c>
      <c r="AA135" s="109">
        <f t="shared" si="8"/>
        <v>0</v>
      </c>
      <c r="AR135" s="14" t="s">
        <v>95</v>
      </c>
      <c r="AT135" s="14" t="s">
        <v>93</v>
      </c>
      <c r="AU135" s="14" t="s">
        <v>44</v>
      </c>
      <c r="AY135" s="14" t="s">
        <v>92</v>
      </c>
      <c r="BE135" s="55">
        <f t="shared" si="9"/>
        <v>0</v>
      </c>
      <c r="BF135" s="55">
        <f t="shared" si="10"/>
        <v>0</v>
      </c>
      <c r="BG135" s="55">
        <f t="shared" si="11"/>
        <v>0</v>
      </c>
      <c r="BH135" s="55">
        <f t="shared" si="12"/>
        <v>0</v>
      </c>
      <c r="BI135" s="55">
        <f t="shared" si="13"/>
        <v>0</v>
      </c>
      <c r="BJ135" s="14" t="s">
        <v>44</v>
      </c>
      <c r="BK135" s="55">
        <f t="shared" si="14"/>
        <v>0</v>
      </c>
      <c r="BL135" s="14" t="s">
        <v>95</v>
      </c>
      <c r="BM135" s="14" t="s">
        <v>148</v>
      </c>
    </row>
    <row r="136" spans="2:65" s="7" customFormat="1" ht="16.5" customHeight="1" x14ac:dyDescent="0.3">
      <c r="B136" s="117"/>
      <c r="C136" s="118"/>
      <c r="D136" s="118"/>
      <c r="E136" s="119" t="s">
        <v>1</v>
      </c>
      <c r="F136" s="202" t="s">
        <v>149</v>
      </c>
      <c r="G136" s="203"/>
      <c r="H136" s="203"/>
      <c r="I136" s="203"/>
      <c r="J136" s="118"/>
      <c r="K136" s="120">
        <v>0.47599999999999998</v>
      </c>
      <c r="L136" s="118"/>
      <c r="M136" s="118"/>
      <c r="N136" s="118"/>
      <c r="O136" s="118"/>
      <c r="P136" s="118"/>
      <c r="Q136" s="118"/>
      <c r="R136" s="121"/>
      <c r="T136" s="122"/>
      <c r="U136" s="118"/>
      <c r="V136" s="118"/>
      <c r="W136" s="118"/>
      <c r="X136" s="118"/>
      <c r="Y136" s="118"/>
      <c r="Z136" s="118"/>
      <c r="AA136" s="123"/>
      <c r="AT136" s="124" t="s">
        <v>96</v>
      </c>
      <c r="AU136" s="124" t="s">
        <v>44</v>
      </c>
      <c r="AV136" s="7" t="s">
        <v>44</v>
      </c>
      <c r="AW136" s="7" t="s">
        <v>20</v>
      </c>
      <c r="AX136" s="7" t="s">
        <v>43</v>
      </c>
      <c r="AY136" s="124" t="s">
        <v>92</v>
      </c>
    </row>
    <row r="137" spans="2:65" s="1" customFormat="1" ht="25.5" customHeight="1" x14ac:dyDescent="0.3">
      <c r="B137" s="74"/>
      <c r="C137" s="103" t="s">
        <v>100</v>
      </c>
      <c r="D137" s="103" t="s">
        <v>93</v>
      </c>
      <c r="E137" s="104" t="s">
        <v>150</v>
      </c>
      <c r="F137" s="176" t="s">
        <v>151</v>
      </c>
      <c r="G137" s="176"/>
      <c r="H137" s="176"/>
      <c r="I137" s="176"/>
      <c r="J137" s="105" t="s">
        <v>107</v>
      </c>
      <c r="K137" s="106">
        <v>3.58</v>
      </c>
      <c r="L137" s="177">
        <v>0</v>
      </c>
      <c r="M137" s="177"/>
      <c r="N137" s="178">
        <f>ROUND(L137*K137,2)</f>
        <v>0</v>
      </c>
      <c r="O137" s="178"/>
      <c r="P137" s="178"/>
      <c r="Q137" s="178"/>
      <c r="R137" s="77"/>
      <c r="T137" s="107" t="s">
        <v>1</v>
      </c>
      <c r="U137" s="30" t="s">
        <v>27</v>
      </c>
      <c r="V137" s="26"/>
      <c r="W137" s="108">
        <f>V137*K137</f>
        <v>0</v>
      </c>
      <c r="X137" s="108">
        <v>0</v>
      </c>
      <c r="Y137" s="108">
        <f>X137*K137</f>
        <v>0</v>
      </c>
      <c r="Z137" s="108">
        <v>0</v>
      </c>
      <c r="AA137" s="109">
        <f>Z137*K137</f>
        <v>0</v>
      </c>
      <c r="AR137" s="14" t="s">
        <v>95</v>
      </c>
      <c r="AT137" s="14" t="s">
        <v>93</v>
      </c>
      <c r="AU137" s="14" t="s">
        <v>44</v>
      </c>
      <c r="AY137" s="14" t="s">
        <v>92</v>
      </c>
      <c r="BE137" s="55">
        <f>IF(U137="základná",N137,0)</f>
        <v>0</v>
      </c>
      <c r="BF137" s="55">
        <f>IF(U137="znížená",N137,0)</f>
        <v>0</v>
      </c>
      <c r="BG137" s="55">
        <f>IF(U137="zákl. prenesená",N137,0)</f>
        <v>0</v>
      </c>
      <c r="BH137" s="55">
        <f>IF(U137="zníž. prenesená",N137,0)</f>
        <v>0</v>
      </c>
      <c r="BI137" s="55">
        <f>IF(U137="nulová",N137,0)</f>
        <v>0</v>
      </c>
      <c r="BJ137" s="14" t="s">
        <v>44</v>
      </c>
      <c r="BK137" s="55">
        <f>ROUND(L137*K137,2)</f>
        <v>0</v>
      </c>
      <c r="BL137" s="14" t="s">
        <v>95</v>
      </c>
      <c r="BM137" s="14" t="s">
        <v>152</v>
      </c>
    </row>
    <row r="138" spans="2:65" s="5" customFormat="1" ht="37.35" customHeight="1" x14ac:dyDescent="0.35">
      <c r="B138" s="92"/>
      <c r="C138" s="93"/>
      <c r="D138" s="94" t="s">
        <v>68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190">
        <f>BK138</f>
        <v>0</v>
      </c>
      <c r="O138" s="191"/>
      <c r="P138" s="191"/>
      <c r="Q138" s="191"/>
      <c r="R138" s="95"/>
      <c r="T138" s="96"/>
      <c r="U138" s="93"/>
      <c r="V138" s="93"/>
      <c r="W138" s="97">
        <f>W139+W160+W173+W188+W191</f>
        <v>0</v>
      </c>
      <c r="X138" s="93"/>
      <c r="Y138" s="97">
        <f>Y139+Y160+Y173+Y188+Y191</f>
        <v>9.3138516400000011</v>
      </c>
      <c r="Z138" s="93"/>
      <c r="AA138" s="98">
        <f>AA139+AA160+AA173+AA188+AA191</f>
        <v>3.58</v>
      </c>
      <c r="AR138" s="99" t="s">
        <v>44</v>
      </c>
      <c r="AT138" s="100" t="s">
        <v>41</v>
      </c>
      <c r="AU138" s="100" t="s">
        <v>42</v>
      </c>
      <c r="AY138" s="99" t="s">
        <v>92</v>
      </c>
      <c r="BK138" s="101">
        <f>BK139+BK160+BK173+BK188+BK191</f>
        <v>0</v>
      </c>
    </row>
    <row r="139" spans="2:65" s="5" customFormat="1" ht="19.899999999999999" customHeight="1" x14ac:dyDescent="0.3">
      <c r="B139" s="92"/>
      <c r="C139" s="93"/>
      <c r="D139" s="102" t="s">
        <v>136</v>
      </c>
      <c r="E139" s="102"/>
      <c r="F139" s="102"/>
      <c r="G139" s="102"/>
      <c r="H139" s="102"/>
      <c r="I139" s="102"/>
      <c r="J139" s="102"/>
      <c r="K139" s="102"/>
      <c r="L139" s="102"/>
      <c r="M139" s="102"/>
      <c r="N139" s="198">
        <f>BK139</f>
        <v>0</v>
      </c>
      <c r="O139" s="199"/>
      <c r="P139" s="199"/>
      <c r="Q139" s="199"/>
      <c r="R139" s="95"/>
      <c r="T139" s="96"/>
      <c r="U139" s="93"/>
      <c r="V139" s="93"/>
      <c r="W139" s="97">
        <f>SUM(W140:W159)</f>
        <v>0</v>
      </c>
      <c r="X139" s="93"/>
      <c r="Y139" s="97">
        <f>SUM(Y140:Y159)</f>
        <v>0.85218414000000009</v>
      </c>
      <c r="Z139" s="93"/>
      <c r="AA139" s="98">
        <f>SUM(AA140:AA159)</f>
        <v>3.58</v>
      </c>
      <c r="AR139" s="99" t="s">
        <v>44</v>
      </c>
      <c r="AT139" s="100" t="s">
        <v>41</v>
      </c>
      <c r="AU139" s="100" t="s">
        <v>43</v>
      </c>
      <c r="AY139" s="99" t="s">
        <v>92</v>
      </c>
      <c r="BK139" s="101">
        <f>SUM(BK140:BK159)</f>
        <v>0</v>
      </c>
    </row>
    <row r="140" spans="2:65" s="1" customFormat="1" ht="38.25" customHeight="1" x14ac:dyDescent="0.3">
      <c r="B140" s="74"/>
      <c r="C140" s="103" t="s">
        <v>101</v>
      </c>
      <c r="D140" s="103" t="s">
        <v>93</v>
      </c>
      <c r="E140" s="104" t="s">
        <v>153</v>
      </c>
      <c r="F140" s="176" t="s">
        <v>154</v>
      </c>
      <c r="G140" s="176"/>
      <c r="H140" s="176"/>
      <c r="I140" s="176"/>
      <c r="J140" s="105" t="s">
        <v>94</v>
      </c>
      <c r="K140" s="106">
        <v>358</v>
      </c>
      <c r="L140" s="177">
        <v>0</v>
      </c>
      <c r="M140" s="177"/>
      <c r="N140" s="178">
        <f>ROUND(L140*K140,2)</f>
        <v>0</v>
      </c>
      <c r="O140" s="178"/>
      <c r="P140" s="178"/>
      <c r="Q140" s="178"/>
      <c r="R140" s="77"/>
      <c r="T140" s="107" t="s">
        <v>1</v>
      </c>
      <c r="U140" s="30" t="s">
        <v>27</v>
      </c>
      <c r="V140" s="26"/>
      <c r="W140" s="108">
        <f>V140*K140</f>
        <v>0</v>
      </c>
      <c r="X140" s="108">
        <v>0</v>
      </c>
      <c r="Y140" s="108">
        <f>X140*K140</f>
        <v>0</v>
      </c>
      <c r="Z140" s="108">
        <v>0.01</v>
      </c>
      <c r="AA140" s="109">
        <f>Z140*K140</f>
        <v>3.58</v>
      </c>
      <c r="AR140" s="14" t="s">
        <v>120</v>
      </c>
      <c r="AT140" s="14" t="s">
        <v>93</v>
      </c>
      <c r="AU140" s="14" t="s">
        <v>44</v>
      </c>
      <c r="AY140" s="14" t="s">
        <v>92</v>
      </c>
      <c r="BE140" s="55">
        <f>IF(U140="základná",N140,0)</f>
        <v>0</v>
      </c>
      <c r="BF140" s="55">
        <f>IF(U140="znížená",N140,0)</f>
        <v>0</v>
      </c>
      <c r="BG140" s="55">
        <f>IF(U140="zákl. prenesená",N140,0)</f>
        <v>0</v>
      </c>
      <c r="BH140" s="55">
        <f>IF(U140="zníž. prenesená",N140,0)</f>
        <v>0</v>
      </c>
      <c r="BI140" s="55">
        <f>IF(U140="nulová",N140,0)</f>
        <v>0</v>
      </c>
      <c r="BJ140" s="14" t="s">
        <v>44</v>
      </c>
      <c r="BK140" s="55">
        <f>ROUND(L140*K140,2)</f>
        <v>0</v>
      </c>
      <c r="BL140" s="14" t="s">
        <v>120</v>
      </c>
      <c r="BM140" s="14" t="s">
        <v>155</v>
      </c>
    </row>
    <row r="141" spans="2:65" s="6" customFormat="1" ht="16.5" customHeight="1" x14ac:dyDescent="0.3">
      <c r="B141" s="110"/>
      <c r="C141" s="111"/>
      <c r="D141" s="111"/>
      <c r="E141" s="112" t="s">
        <v>1</v>
      </c>
      <c r="F141" s="179" t="s">
        <v>156</v>
      </c>
      <c r="G141" s="180"/>
      <c r="H141" s="180"/>
      <c r="I141" s="180"/>
      <c r="J141" s="111"/>
      <c r="K141" s="112" t="s">
        <v>1</v>
      </c>
      <c r="L141" s="111"/>
      <c r="M141" s="111"/>
      <c r="N141" s="111"/>
      <c r="O141" s="111"/>
      <c r="P141" s="111"/>
      <c r="Q141" s="111"/>
      <c r="R141" s="113"/>
      <c r="T141" s="114"/>
      <c r="U141" s="111"/>
      <c r="V141" s="111"/>
      <c r="W141" s="111"/>
      <c r="X141" s="111"/>
      <c r="Y141" s="111"/>
      <c r="Z141" s="111"/>
      <c r="AA141" s="115"/>
      <c r="AT141" s="116" t="s">
        <v>96</v>
      </c>
      <c r="AU141" s="116" t="s">
        <v>44</v>
      </c>
      <c r="AV141" s="6" t="s">
        <v>43</v>
      </c>
      <c r="AW141" s="6" t="s">
        <v>20</v>
      </c>
      <c r="AX141" s="6" t="s">
        <v>42</v>
      </c>
      <c r="AY141" s="116" t="s">
        <v>92</v>
      </c>
    </row>
    <row r="142" spans="2:65" s="7" customFormat="1" ht="16.5" customHeight="1" x14ac:dyDescent="0.3">
      <c r="B142" s="117"/>
      <c r="C142" s="118"/>
      <c r="D142" s="118"/>
      <c r="E142" s="119" t="s">
        <v>1</v>
      </c>
      <c r="F142" s="181" t="s">
        <v>157</v>
      </c>
      <c r="G142" s="182"/>
      <c r="H142" s="182"/>
      <c r="I142" s="182"/>
      <c r="J142" s="118"/>
      <c r="K142" s="120">
        <v>358</v>
      </c>
      <c r="L142" s="118"/>
      <c r="M142" s="118"/>
      <c r="N142" s="118"/>
      <c r="O142" s="118"/>
      <c r="P142" s="118"/>
      <c r="Q142" s="118"/>
      <c r="R142" s="121"/>
      <c r="T142" s="122"/>
      <c r="U142" s="118"/>
      <c r="V142" s="118"/>
      <c r="W142" s="118"/>
      <c r="X142" s="118"/>
      <c r="Y142" s="118"/>
      <c r="Z142" s="118"/>
      <c r="AA142" s="123"/>
      <c r="AT142" s="124" t="s">
        <v>96</v>
      </c>
      <c r="AU142" s="124" t="s">
        <v>44</v>
      </c>
      <c r="AV142" s="7" t="s">
        <v>44</v>
      </c>
      <c r="AW142" s="7" t="s">
        <v>20</v>
      </c>
      <c r="AX142" s="7" t="s">
        <v>43</v>
      </c>
      <c r="AY142" s="124" t="s">
        <v>92</v>
      </c>
    </row>
    <row r="143" spans="2:65" s="1" customFormat="1" ht="38.25" customHeight="1" x14ac:dyDescent="0.3">
      <c r="B143" s="74"/>
      <c r="C143" s="103" t="s">
        <v>102</v>
      </c>
      <c r="D143" s="103" t="s">
        <v>93</v>
      </c>
      <c r="E143" s="104" t="s">
        <v>158</v>
      </c>
      <c r="F143" s="176" t="s">
        <v>159</v>
      </c>
      <c r="G143" s="176"/>
      <c r="H143" s="176"/>
      <c r="I143" s="176"/>
      <c r="J143" s="105" t="s">
        <v>94</v>
      </c>
      <c r="K143" s="106">
        <v>362.57</v>
      </c>
      <c r="L143" s="177">
        <v>0</v>
      </c>
      <c r="M143" s="177"/>
      <c r="N143" s="178">
        <f>ROUND(L143*K143,2)</f>
        <v>0</v>
      </c>
      <c r="O143" s="178"/>
      <c r="P143" s="178"/>
      <c r="Q143" s="178"/>
      <c r="R143" s="77"/>
      <c r="T143" s="107" t="s">
        <v>1</v>
      </c>
      <c r="U143" s="30" t="s">
        <v>27</v>
      </c>
      <c r="V143" s="26"/>
      <c r="W143" s="108">
        <f>V143*K143</f>
        <v>0</v>
      </c>
      <c r="X143" s="108">
        <v>0</v>
      </c>
      <c r="Y143" s="108">
        <f>X143*K143</f>
        <v>0</v>
      </c>
      <c r="Z143" s="108">
        <v>0</v>
      </c>
      <c r="AA143" s="109">
        <f>Z143*K143</f>
        <v>0</v>
      </c>
      <c r="AR143" s="14" t="s">
        <v>120</v>
      </c>
      <c r="AT143" s="14" t="s">
        <v>93</v>
      </c>
      <c r="AU143" s="14" t="s">
        <v>44</v>
      </c>
      <c r="AY143" s="14" t="s">
        <v>92</v>
      </c>
      <c r="BE143" s="55">
        <f>IF(U143="základná",N143,0)</f>
        <v>0</v>
      </c>
      <c r="BF143" s="55">
        <f>IF(U143="znížená",N143,0)</f>
        <v>0</v>
      </c>
      <c r="BG143" s="55">
        <f>IF(U143="zákl. prenesená",N143,0)</f>
        <v>0</v>
      </c>
      <c r="BH143" s="55">
        <f>IF(U143="zníž. prenesená",N143,0)</f>
        <v>0</v>
      </c>
      <c r="BI143" s="55">
        <f>IF(U143="nulová",N143,0)</f>
        <v>0</v>
      </c>
      <c r="BJ143" s="14" t="s">
        <v>44</v>
      </c>
      <c r="BK143" s="55">
        <f>ROUND(L143*K143,2)</f>
        <v>0</v>
      </c>
      <c r="BL143" s="14" t="s">
        <v>120</v>
      </c>
      <c r="BM143" s="14" t="s">
        <v>160</v>
      </c>
    </row>
    <row r="144" spans="2:65" s="6" customFormat="1" ht="16.5" customHeight="1" x14ac:dyDescent="0.3">
      <c r="B144" s="110"/>
      <c r="C144" s="111"/>
      <c r="D144" s="111"/>
      <c r="E144" s="112" t="s">
        <v>1</v>
      </c>
      <c r="F144" s="179" t="s">
        <v>161</v>
      </c>
      <c r="G144" s="180"/>
      <c r="H144" s="180"/>
      <c r="I144" s="180"/>
      <c r="J144" s="111"/>
      <c r="K144" s="112" t="s">
        <v>1</v>
      </c>
      <c r="L144" s="111"/>
      <c r="M144" s="111"/>
      <c r="N144" s="111"/>
      <c r="O144" s="111"/>
      <c r="P144" s="111"/>
      <c r="Q144" s="111"/>
      <c r="R144" s="113"/>
      <c r="T144" s="114"/>
      <c r="U144" s="111"/>
      <c r="V144" s="111"/>
      <c r="W144" s="111"/>
      <c r="X144" s="111"/>
      <c r="Y144" s="111"/>
      <c r="Z144" s="111"/>
      <c r="AA144" s="115"/>
      <c r="AT144" s="116" t="s">
        <v>96</v>
      </c>
      <c r="AU144" s="116" t="s">
        <v>44</v>
      </c>
      <c r="AV144" s="6" t="s">
        <v>43</v>
      </c>
      <c r="AW144" s="6" t="s">
        <v>20</v>
      </c>
      <c r="AX144" s="6" t="s">
        <v>42</v>
      </c>
      <c r="AY144" s="116" t="s">
        <v>92</v>
      </c>
    </row>
    <row r="145" spans="2:65" s="7" customFormat="1" ht="16.5" customHeight="1" x14ac:dyDescent="0.3">
      <c r="B145" s="117"/>
      <c r="C145" s="118"/>
      <c r="D145" s="118"/>
      <c r="E145" s="119" t="s">
        <v>1</v>
      </c>
      <c r="F145" s="181" t="s">
        <v>162</v>
      </c>
      <c r="G145" s="182"/>
      <c r="H145" s="182"/>
      <c r="I145" s="182"/>
      <c r="J145" s="118"/>
      <c r="K145" s="120">
        <v>357.95</v>
      </c>
      <c r="L145" s="118"/>
      <c r="M145" s="118"/>
      <c r="N145" s="118"/>
      <c r="O145" s="118"/>
      <c r="P145" s="118"/>
      <c r="Q145" s="118"/>
      <c r="R145" s="121"/>
      <c r="T145" s="122"/>
      <c r="U145" s="118"/>
      <c r="V145" s="118"/>
      <c r="W145" s="118"/>
      <c r="X145" s="118"/>
      <c r="Y145" s="118"/>
      <c r="Z145" s="118"/>
      <c r="AA145" s="123"/>
      <c r="AT145" s="124" t="s">
        <v>96</v>
      </c>
      <c r="AU145" s="124" t="s">
        <v>44</v>
      </c>
      <c r="AV145" s="7" t="s">
        <v>44</v>
      </c>
      <c r="AW145" s="7" t="s">
        <v>20</v>
      </c>
      <c r="AX145" s="7" t="s">
        <v>42</v>
      </c>
      <c r="AY145" s="124" t="s">
        <v>92</v>
      </c>
    </row>
    <row r="146" spans="2:65" s="6" customFormat="1" ht="16.5" customHeight="1" x14ac:dyDescent="0.3">
      <c r="B146" s="110"/>
      <c r="C146" s="111"/>
      <c r="D146" s="111"/>
      <c r="E146" s="112" t="s">
        <v>1</v>
      </c>
      <c r="F146" s="183" t="s">
        <v>163</v>
      </c>
      <c r="G146" s="184"/>
      <c r="H146" s="184"/>
      <c r="I146" s="184"/>
      <c r="J146" s="111"/>
      <c r="K146" s="112" t="s">
        <v>1</v>
      </c>
      <c r="L146" s="111"/>
      <c r="M146" s="111"/>
      <c r="N146" s="111"/>
      <c r="O146" s="111"/>
      <c r="P146" s="111"/>
      <c r="Q146" s="111"/>
      <c r="R146" s="113"/>
      <c r="T146" s="114"/>
      <c r="U146" s="111"/>
      <c r="V146" s="111"/>
      <c r="W146" s="111"/>
      <c r="X146" s="111"/>
      <c r="Y146" s="111"/>
      <c r="Z146" s="111"/>
      <c r="AA146" s="115"/>
      <c r="AT146" s="116" t="s">
        <v>96</v>
      </c>
      <c r="AU146" s="116" t="s">
        <v>44</v>
      </c>
      <c r="AV146" s="6" t="s">
        <v>43</v>
      </c>
      <c r="AW146" s="6" t="s">
        <v>20</v>
      </c>
      <c r="AX146" s="6" t="s">
        <v>42</v>
      </c>
      <c r="AY146" s="116" t="s">
        <v>92</v>
      </c>
    </row>
    <row r="147" spans="2:65" s="7" customFormat="1" ht="16.5" customHeight="1" x14ac:dyDescent="0.3">
      <c r="B147" s="117"/>
      <c r="C147" s="118"/>
      <c r="D147" s="118"/>
      <c r="E147" s="119" t="s">
        <v>1</v>
      </c>
      <c r="F147" s="181" t="s">
        <v>164</v>
      </c>
      <c r="G147" s="182"/>
      <c r="H147" s="182"/>
      <c r="I147" s="182"/>
      <c r="J147" s="118"/>
      <c r="K147" s="120">
        <v>1.98</v>
      </c>
      <c r="L147" s="118"/>
      <c r="M147" s="118"/>
      <c r="N147" s="118"/>
      <c r="O147" s="118"/>
      <c r="P147" s="118"/>
      <c r="Q147" s="118"/>
      <c r="R147" s="121"/>
      <c r="T147" s="122"/>
      <c r="U147" s="118"/>
      <c r="V147" s="118"/>
      <c r="W147" s="118"/>
      <c r="X147" s="118"/>
      <c r="Y147" s="118"/>
      <c r="Z147" s="118"/>
      <c r="AA147" s="123"/>
      <c r="AT147" s="124" t="s">
        <v>96</v>
      </c>
      <c r="AU147" s="124" t="s">
        <v>44</v>
      </c>
      <c r="AV147" s="7" t="s">
        <v>44</v>
      </c>
      <c r="AW147" s="7" t="s">
        <v>20</v>
      </c>
      <c r="AX147" s="7" t="s">
        <v>42</v>
      </c>
      <c r="AY147" s="124" t="s">
        <v>92</v>
      </c>
    </row>
    <row r="148" spans="2:65" s="6" customFormat="1" ht="16.5" customHeight="1" x14ac:dyDescent="0.3">
      <c r="B148" s="110"/>
      <c r="C148" s="111"/>
      <c r="D148" s="111"/>
      <c r="E148" s="112" t="s">
        <v>1</v>
      </c>
      <c r="F148" s="183" t="s">
        <v>165</v>
      </c>
      <c r="G148" s="184"/>
      <c r="H148" s="184"/>
      <c r="I148" s="184"/>
      <c r="J148" s="111"/>
      <c r="K148" s="112" t="s">
        <v>1</v>
      </c>
      <c r="L148" s="111"/>
      <c r="M148" s="111"/>
      <c r="N148" s="111"/>
      <c r="O148" s="111"/>
      <c r="P148" s="111"/>
      <c r="Q148" s="111"/>
      <c r="R148" s="113"/>
      <c r="T148" s="114"/>
      <c r="U148" s="111"/>
      <c r="V148" s="111"/>
      <c r="W148" s="111"/>
      <c r="X148" s="111"/>
      <c r="Y148" s="111"/>
      <c r="Z148" s="111"/>
      <c r="AA148" s="115"/>
      <c r="AT148" s="116" t="s">
        <v>96</v>
      </c>
      <c r="AU148" s="116" t="s">
        <v>44</v>
      </c>
      <c r="AV148" s="6" t="s">
        <v>43</v>
      </c>
      <c r="AW148" s="6" t="s">
        <v>20</v>
      </c>
      <c r="AX148" s="6" t="s">
        <v>42</v>
      </c>
      <c r="AY148" s="116" t="s">
        <v>92</v>
      </c>
    </row>
    <row r="149" spans="2:65" s="7" customFormat="1" ht="16.5" customHeight="1" x14ac:dyDescent="0.3">
      <c r="B149" s="117"/>
      <c r="C149" s="118"/>
      <c r="D149" s="118"/>
      <c r="E149" s="119" t="s">
        <v>1</v>
      </c>
      <c r="F149" s="181" t="s">
        <v>166</v>
      </c>
      <c r="G149" s="182"/>
      <c r="H149" s="182"/>
      <c r="I149" s="182"/>
      <c r="J149" s="118"/>
      <c r="K149" s="120">
        <v>2.64</v>
      </c>
      <c r="L149" s="118"/>
      <c r="M149" s="118"/>
      <c r="N149" s="118"/>
      <c r="O149" s="118"/>
      <c r="P149" s="118"/>
      <c r="Q149" s="118"/>
      <c r="R149" s="121"/>
      <c r="T149" s="122"/>
      <c r="U149" s="118"/>
      <c r="V149" s="118"/>
      <c r="W149" s="118"/>
      <c r="X149" s="118"/>
      <c r="Y149" s="118"/>
      <c r="Z149" s="118"/>
      <c r="AA149" s="123"/>
      <c r="AT149" s="124" t="s">
        <v>96</v>
      </c>
      <c r="AU149" s="124" t="s">
        <v>44</v>
      </c>
      <c r="AV149" s="7" t="s">
        <v>44</v>
      </c>
      <c r="AW149" s="7" t="s">
        <v>20</v>
      </c>
      <c r="AX149" s="7" t="s">
        <v>42</v>
      </c>
      <c r="AY149" s="124" t="s">
        <v>92</v>
      </c>
    </row>
    <row r="150" spans="2:65" s="8" customFormat="1" ht="16.5" customHeight="1" x14ac:dyDescent="0.3">
      <c r="B150" s="125"/>
      <c r="C150" s="126"/>
      <c r="D150" s="126"/>
      <c r="E150" s="127" t="s">
        <v>1</v>
      </c>
      <c r="F150" s="185" t="s">
        <v>97</v>
      </c>
      <c r="G150" s="186"/>
      <c r="H150" s="186"/>
      <c r="I150" s="186"/>
      <c r="J150" s="126"/>
      <c r="K150" s="128">
        <v>362.57</v>
      </c>
      <c r="L150" s="126"/>
      <c r="M150" s="126"/>
      <c r="N150" s="126"/>
      <c r="O150" s="126"/>
      <c r="P150" s="126"/>
      <c r="Q150" s="126"/>
      <c r="R150" s="129"/>
      <c r="T150" s="130"/>
      <c r="U150" s="126"/>
      <c r="V150" s="126"/>
      <c r="W150" s="126"/>
      <c r="X150" s="126"/>
      <c r="Y150" s="126"/>
      <c r="Z150" s="126"/>
      <c r="AA150" s="131"/>
      <c r="AT150" s="132" t="s">
        <v>96</v>
      </c>
      <c r="AU150" s="132" t="s">
        <v>44</v>
      </c>
      <c r="AV150" s="8" t="s">
        <v>95</v>
      </c>
      <c r="AW150" s="8" t="s">
        <v>20</v>
      </c>
      <c r="AX150" s="8" t="s">
        <v>43</v>
      </c>
      <c r="AY150" s="132" t="s">
        <v>92</v>
      </c>
    </row>
    <row r="151" spans="2:65" s="1" customFormat="1" ht="38.25" customHeight="1" x14ac:dyDescent="0.3">
      <c r="B151" s="74"/>
      <c r="C151" s="133" t="s">
        <v>103</v>
      </c>
      <c r="D151" s="133" t="s">
        <v>124</v>
      </c>
      <c r="E151" s="134" t="s">
        <v>167</v>
      </c>
      <c r="F151" s="187" t="s">
        <v>168</v>
      </c>
      <c r="G151" s="187"/>
      <c r="H151" s="187"/>
      <c r="I151" s="187"/>
      <c r="J151" s="135" t="s">
        <v>94</v>
      </c>
      <c r="K151" s="136">
        <v>416.95600000000002</v>
      </c>
      <c r="L151" s="188">
        <v>0</v>
      </c>
      <c r="M151" s="188"/>
      <c r="N151" s="189">
        <f>ROUND(L151*K151,2)</f>
        <v>0</v>
      </c>
      <c r="O151" s="178"/>
      <c r="P151" s="178"/>
      <c r="Q151" s="178"/>
      <c r="R151" s="77"/>
      <c r="T151" s="107" t="s">
        <v>1</v>
      </c>
      <c r="U151" s="30" t="s">
        <v>27</v>
      </c>
      <c r="V151" s="26"/>
      <c r="W151" s="108">
        <f>V151*K151</f>
        <v>0</v>
      </c>
      <c r="X151" s="108">
        <v>2.0400000000000001E-3</v>
      </c>
      <c r="Y151" s="108">
        <f>X151*K151</f>
        <v>0.85059024000000005</v>
      </c>
      <c r="Z151" s="108">
        <v>0</v>
      </c>
      <c r="AA151" s="109">
        <f>Z151*K151</f>
        <v>0</v>
      </c>
      <c r="AR151" s="14" t="s">
        <v>125</v>
      </c>
      <c r="AT151" s="14" t="s">
        <v>124</v>
      </c>
      <c r="AU151" s="14" t="s">
        <v>44</v>
      </c>
      <c r="AY151" s="14" t="s">
        <v>92</v>
      </c>
      <c r="BE151" s="55">
        <f>IF(U151="základná",N151,0)</f>
        <v>0</v>
      </c>
      <c r="BF151" s="55">
        <f>IF(U151="znížená",N151,0)</f>
        <v>0</v>
      </c>
      <c r="BG151" s="55">
        <f>IF(U151="zákl. prenesená",N151,0)</f>
        <v>0</v>
      </c>
      <c r="BH151" s="55">
        <f>IF(U151="zníž. prenesená",N151,0)</f>
        <v>0</v>
      </c>
      <c r="BI151" s="55">
        <f>IF(U151="nulová",N151,0)</f>
        <v>0</v>
      </c>
      <c r="BJ151" s="14" t="s">
        <v>44</v>
      </c>
      <c r="BK151" s="55">
        <f>ROUND(L151*K151,2)</f>
        <v>0</v>
      </c>
      <c r="BL151" s="14" t="s">
        <v>120</v>
      </c>
      <c r="BM151" s="14" t="s">
        <v>169</v>
      </c>
    </row>
    <row r="152" spans="2:65" s="1" customFormat="1" ht="25.5" customHeight="1" x14ac:dyDescent="0.3">
      <c r="B152" s="74"/>
      <c r="C152" s="103" t="s">
        <v>104</v>
      </c>
      <c r="D152" s="103" t="s">
        <v>93</v>
      </c>
      <c r="E152" s="104" t="s">
        <v>170</v>
      </c>
      <c r="F152" s="176" t="s">
        <v>171</v>
      </c>
      <c r="G152" s="176"/>
      <c r="H152" s="176"/>
      <c r="I152" s="176"/>
      <c r="J152" s="105" t="s">
        <v>94</v>
      </c>
      <c r="K152" s="106">
        <v>4.62</v>
      </c>
      <c r="L152" s="177">
        <v>0</v>
      </c>
      <c r="M152" s="177"/>
      <c r="N152" s="178">
        <f>ROUND(L152*K152,2)</f>
        <v>0</v>
      </c>
      <c r="O152" s="178"/>
      <c r="P152" s="178"/>
      <c r="Q152" s="178"/>
      <c r="R152" s="77"/>
      <c r="T152" s="107" t="s">
        <v>1</v>
      </c>
      <c r="U152" s="30" t="s">
        <v>27</v>
      </c>
      <c r="V152" s="26"/>
      <c r="W152" s="108">
        <f>V152*K152</f>
        <v>0</v>
      </c>
      <c r="X152" s="108">
        <v>0</v>
      </c>
      <c r="Y152" s="108">
        <f>X152*K152</f>
        <v>0</v>
      </c>
      <c r="Z152" s="108">
        <v>0</v>
      </c>
      <c r="AA152" s="109">
        <f>Z152*K152</f>
        <v>0</v>
      </c>
      <c r="AR152" s="14" t="s">
        <v>120</v>
      </c>
      <c r="AT152" s="14" t="s">
        <v>93</v>
      </c>
      <c r="AU152" s="14" t="s">
        <v>44</v>
      </c>
      <c r="AY152" s="14" t="s">
        <v>92</v>
      </c>
      <c r="BE152" s="55">
        <f>IF(U152="základná",N152,0)</f>
        <v>0</v>
      </c>
      <c r="BF152" s="55">
        <f>IF(U152="znížená",N152,0)</f>
        <v>0</v>
      </c>
      <c r="BG152" s="55">
        <f>IF(U152="zákl. prenesená",N152,0)</f>
        <v>0</v>
      </c>
      <c r="BH152" s="55">
        <f>IF(U152="zníž. prenesená",N152,0)</f>
        <v>0</v>
      </c>
      <c r="BI152" s="55">
        <f>IF(U152="nulová",N152,0)</f>
        <v>0</v>
      </c>
      <c r="BJ152" s="14" t="s">
        <v>44</v>
      </c>
      <c r="BK152" s="55">
        <f>ROUND(L152*K152,2)</f>
        <v>0</v>
      </c>
      <c r="BL152" s="14" t="s">
        <v>120</v>
      </c>
      <c r="BM152" s="14" t="s">
        <v>172</v>
      </c>
    </row>
    <row r="153" spans="2:65" s="6" customFormat="1" ht="16.5" customHeight="1" x14ac:dyDescent="0.3">
      <c r="B153" s="110"/>
      <c r="C153" s="111"/>
      <c r="D153" s="111"/>
      <c r="E153" s="112" t="s">
        <v>1</v>
      </c>
      <c r="F153" s="179" t="s">
        <v>163</v>
      </c>
      <c r="G153" s="180"/>
      <c r="H153" s="180"/>
      <c r="I153" s="180"/>
      <c r="J153" s="111"/>
      <c r="K153" s="112" t="s">
        <v>1</v>
      </c>
      <c r="L153" s="111"/>
      <c r="M153" s="111"/>
      <c r="N153" s="111"/>
      <c r="O153" s="111"/>
      <c r="P153" s="111"/>
      <c r="Q153" s="111"/>
      <c r="R153" s="113"/>
      <c r="T153" s="114"/>
      <c r="U153" s="111"/>
      <c r="V153" s="111"/>
      <c r="W153" s="111"/>
      <c r="X153" s="111"/>
      <c r="Y153" s="111"/>
      <c r="Z153" s="111"/>
      <c r="AA153" s="115"/>
      <c r="AT153" s="116" t="s">
        <v>96</v>
      </c>
      <c r="AU153" s="116" t="s">
        <v>44</v>
      </c>
      <c r="AV153" s="6" t="s">
        <v>43</v>
      </c>
      <c r="AW153" s="6" t="s">
        <v>20</v>
      </c>
      <c r="AX153" s="6" t="s">
        <v>42</v>
      </c>
      <c r="AY153" s="116" t="s">
        <v>92</v>
      </c>
    </row>
    <row r="154" spans="2:65" s="7" customFormat="1" ht="16.5" customHeight="1" x14ac:dyDescent="0.3">
      <c r="B154" s="117"/>
      <c r="C154" s="118"/>
      <c r="D154" s="118"/>
      <c r="E154" s="119" t="s">
        <v>1</v>
      </c>
      <c r="F154" s="181" t="s">
        <v>164</v>
      </c>
      <c r="G154" s="182"/>
      <c r="H154" s="182"/>
      <c r="I154" s="182"/>
      <c r="J154" s="118"/>
      <c r="K154" s="120">
        <v>1.98</v>
      </c>
      <c r="L154" s="118"/>
      <c r="M154" s="118"/>
      <c r="N154" s="118"/>
      <c r="O154" s="118"/>
      <c r="P154" s="118"/>
      <c r="Q154" s="118"/>
      <c r="R154" s="121"/>
      <c r="T154" s="122"/>
      <c r="U154" s="118"/>
      <c r="V154" s="118"/>
      <c r="W154" s="118"/>
      <c r="X154" s="118"/>
      <c r="Y154" s="118"/>
      <c r="Z154" s="118"/>
      <c r="AA154" s="123"/>
      <c r="AT154" s="124" t="s">
        <v>96</v>
      </c>
      <c r="AU154" s="124" t="s">
        <v>44</v>
      </c>
      <c r="AV154" s="7" t="s">
        <v>44</v>
      </c>
      <c r="AW154" s="7" t="s">
        <v>20</v>
      </c>
      <c r="AX154" s="7" t="s">
        <v>42</v>
      </c>
      <c r="AY154" s="124" t="s">
        <v>92</v>
      </c>
    </row>
    <row r="155" spans="2:65" s="6" customFormat="1" ht="16.5" customHeight="1" x14ac:dyDescent="0.3">
      <c r="B155" s="110"/>
      <c r="C155" s="111"/>
      <c r="D155" s="111"/>
      <c r="E155" s="112" t="s">
        <v>1</v>
      </c>
      <c r="F155" s="183" t="s">
        <v>165</v>
      </c>
      <c r="G155" s="184"/>
      <c r="H155" s="184"/>
      <c r="I155" s="184"/>
      <c r="J155" s="111"/>
      <c r="K155" s="112" t="s">
        <v>1</v>
      </c>
      <c r="L155" s="111"/>
      <c r="M155" s="111"/>
      <c r="N155" s="111"/>
      <c r="O155" s="111"/>
      <c r="P155" s="111"/>
      <c r="Q155" s="111"/>
      <c r="R155" s="113"/>
      <c r="T155" s="114"/>
      <c r="U155" s="111"/>
      <c r="V155" s="111"/>
      <c r="W155" s="111"/>
      <c r="X155" s="111"/>
      <c r="Y155" s="111"/>
      <c r="Z155" s="111"/>
      <c r="AA155" s="115"/>
      <c r="AT155" s="116" t="s">
        <v>96</v>
      </c>
      <c r="AU155" s="116" t="s">
        <v>44</v>
      </c>
      <c r="AV155" s="6" t="s">
        <v>43</v>
      </c>
      <c r="AW155" s="6" t="s">
        <v>20</v>
      </c>
      <c r="AX155" s="6" t="s">
        <v>42</v>
      </c>
      <c r="AY155" s="116" t="s">
        <v>92</v>
      </c>
    </row>
    <row r="156" spans="2:65" s="7" customFormat="1" ht="16.5" customHeight="1" x14ac:dyDescent="0.3">
      <c r="B156" s="117"/>
      <c r="C156" s="118"/>
      <c r="D156" s="118"/>
      <c r="E156" s="119" t="s">
        <v>1</v>
      </c>
      <c r="F156" s="181" t="s">
        <v>166</v>
      </c>
      <c r="G156" s="182"/>
      <c r="H156" s="182"/>
      <c r="I156" s="182"/>
      <c r="J156" s="118"/>
      <c r="K156" s="120">
        <v>2.64</v>
      </c>
      <c r="L156" s="118"/>
      <c r="M156" s="118"/>
      <c r="N156" s="118"/>
      <c r="O156" s="118"/>
      <c r="P156" s="118"/>
      <c r="Q156" s="118"/>
      <c r="R156" s="121"/>
      <c r="T156" s="122"/>
      <c r="U156" s="118"/>
      <c r="V156" s="118"/>
      <c r="W156" s="118"/>
      <c r="X156" s="118"/>
      <c r="Y156" s="118"/>
      <c r="Z156" s="118"/>
      <c r="AA156" s="123"/>
      <c r="AT156" s="124" t="s">
        <v>96</v>
      </c>
      <c r="AU156" s="124" t="s">
        <v>44</v>
      </c>
      <c r="AV156" s="7" t="s">
        <v>44</v>
      </c>
      <c r="AW156" s="7" t="s">
        <v>20</v>
      </c>
      <c r="AX156" s="7" t="s">
        <v>42</v>
      </c>
      <c r="AY156" s="124" t="s">
        <v>92</v>
      </c>
    </row>
    <row r="157" spans="2:65" s="8" customFormat="1" ht="16.5" customHeight="1" x14ac:dyDescent="0.3">
      <c r="B157" s="125"/>
      <c r="C157" s="126"/>
      <c r="D157" s="126"/>
      <c r="E157" s="127" t="s">
        <v>1</v>
      </c>
      <c r="F157" s="185" t="s">
        <v>97</v>
      </c>
      <c r="G157" s="186"/>
      <c r="H157" s="186"/>
      <c r="I157" s="186"/>
      <c r="J157" s="126"/>
      <c r="K157" s="128">
        <v>4.62</v>
      </c>
      <c r="L157" s="126"/>
      <c r="M157" s="126"/>
      <c r="N157" s="126"/>
      <c r="O157" s="126"/>
      <c r="P157" s="126"/>
      <c r="Q157" s="126"/>
      <c r="R157" s="129"/>
      <c r="T157" s="130"/>
      <c r="U157" s="126"/>
      <c r="V157" s="126"/>
      <c r="W157" s="126"/>
      <c r="X157" s="126"/>
      <c r="Y157" s="126"/>
      <c r="Z157" s="126"/>
      <c r="AA157" s="131"/>
      <c r="AT157" s="132" t="s">
        <v>96</v>
      </c>
      <c r="AU157" s="132" t="s">
        <v>44</v>
      </c>
      <c r="AV157" s="8" t="s">
        <v>95</v>
      </c>
      <c r="AW157" s="8" t="s">
        <v>20</v>
      </c>
      <c r="AX157" s="8" t="s">
        <v>43</v>
      </c>
      <c r="AY157" s="132" t="s">
        <v>92</v>
      </c>
    </row>
    <row r="158" spans="2:65" s="1" customFormat="1" ht="16.5" customHeight="1" x14ac:dyDescent="0.3">
      <c r="B158" s="74"/>
      <c r="C158" s="133" t="s">
        <v>108</v>
      </c>
      <c r="D158" s="133" t="s">
        <v>124</v>
      </c>
      <c r="E158" s="134" t="s">
        <v>173</v>
      </c>
      <c r="F158" s="187" t="s">
        <v>174</v>
      </c>
      <c r="G158" s="187"/>
      <c r="H158" s="187"/>
      <c r="I158" s="187"/>
      <c r="J158" s="135" t="s">
        <v>94</v>
      </c>
      <c r="K158" s="136">
        <v>5.3129999999999997</v>
      </c>
      <c r="L158" s="188">
        <v>0</v>
      </c>
      <c r="M158" s="188"/>
      <c r="N158" s="189">
        <f>ROUND(L158*K158,2)</f>
        <v>0</v>
      </c>
      <c r="O158" s="178"/>
      <c r="P158" s="178"/>
      <c r="Q158" s="178"/>
      <c r="R158" s="77"/>
      <c r="T158" s="107" t="s">
        <v>1</v>
      </c>
      <c r="U158" s="30" t="s">
        <v>27</v>
      </c>
      <c r="V158" s="26"/>
      <c r="W158" s="108">
        <f>V158*K158</f>
        <v>0</v>
      </c>
      <c r="X158" s="108">
        <v>2.9999999999999997E-4</v>
      </c>
      <c r="Y158" s="108">
        <f>X158*K158</f>
        <v>1.5938999999999999E-3</v>
      </c>
      <c r="Z158" s="108">
        <v>0</v>
      </c>
      <c r="AA158" s="109">
        <f>Z158*K158</f>
        <v>0</v>
      </c>
      <c r="AR158" s="14" t="s">
        <v>125</v>
      </c>
      <c r="AT158" s="14" t="s">
        <v>124</v>
      </c>
      <c r="AU158" s="14" t="s">
        <v>44</v>
      </c>
      <c r="AY158" s="14" t="s">
        <v>92</v>
      </c>
      <c r="BE158" s="55">
        <f>IF(U158="základná",N158,0)</f>
        <v>0</v>
      </c>
      <c r="BF158" s="55">
        <f>IF(U158="znížená",N158,0)</f>
        <v>0</v>
      </c>
      <c r="BG158" s="55">
        <f>IF(U158="zákl. prenesená",N158,0)</f>
        <v>0</v>
      </c>
      <c r="BH158" s="55">
        <f>IF(U158="zníž. prenesená",N158,0)</f>
        <v>0</v>
      </c>
      <c r="BI158" s="55">
        <f>IF(U158="nulová",N158,0)</f>
        <v>0</v>
      </c>
      <c r="BJ158" s="14" t="s">
        <v>44</v>
      </c>
      <c r="BK158" s="55">
        <f>ROUND(L158*K158,2)</f>
        <v>0</v>
      </c>
      <c r="BL158" s="14" t="s">
        <v>120</v>
      </c>
      <c r="BM158" s="14" t="s">
        <v>175</v>
      </c>
    </row>
    <row r="159" spans="2:65" s="1" customFormat="1" ht="38.25" customHeight="1" x14ac:dyDescent="0.3">
      <c r="B159" s="74"/>
      <c r="C159" s="103" t="s">
        <v>111</v>
      </c>
      <c r="D159" s="103" t="s">
        <v>93</v>
      </c>
      <c r="E159" s="104" t="s">
        <v>176</v>
      </c>
      <c r="F159" s="176" t="s">
        <v>177</v>
      </c>
      <c r="G159" s="176"/>
      <c r="H159" s="176"/>
      <c r="I159" s="176"/>
      <c r="J159" s="105" t="s">
        <v>128</v>
      </c>
      <c r="K159" s="137">
        <v>0</v>
      </c>
      <c r="L159" s="177">
        <v>0</v>
      </c>
      <c r="M159" s="177"/>
      <c r="N159" s="178">
        <f>ROUND(L159*K159,2)</f>
        <v>0</v>
      </c>
      <c r="O159" s="178"/>
      <c r="P159" s="178"/>
      <c r="Q159" s="178"/>
      <c r="R159" s="77"/>
      <c r="T159" s="107" t="s">
        <v>1</v>
      </c>
      <c r="U159" s="30" t="s">
        <v>27</v>
      </c>
      <c r="V159" s="26"/>
      <c r="W159" s="108">
        <f>V159*K159</f>
        <v>0</v>
      </c>
      <c r="X159" s="108">
        <v>0</v>
      </c>
      <c r="Y159" s="108">
        <f>X159*K159</f>
        <v>0</v>
      </c>
      <c r="Z159" s="108">
        <v>0</v>
      </c>
      <c r="AA159" s="109">
        <f>Z159*K159</f>
        <v>0</v>
      </c>
      <c r="AR159" s="14" t="s">
        <v>120</v>
      </c>
      <c r="AT159" s="14" t="s">
        <v>93</v>
      </c>
      <c r="AU159" s="14" t="s">
        <v>44</v>
      </c>
      <c r="AY159" s="14" t="s">
        <v>92</v>
      </c>
      <c r="BE159" s="55">
        <f>IF(U159="základná",N159,0)</f>
        <v>0</v>
      </c>
      <c r="BF159" s="55">
        <f>IF(U159="znížená",N159,0)</f>
        <v>0</v>
      </c>
      <c r="BG159" s="55">
        <f>IF(U159="zákl. prenesená",N159,0)</f>
        <v>0</v>
      </c>
      <c r="BH159" s="55">
        <f>IF(U159="zníž. prenesená",N159,0)</f>
        <v>0</v>
      </c>
      <c r="BI159" s="55">
        <f>IF(U159="nulová",N159,0)</f>
        <v>0</v>
      </c>
      <c r="BJ159" s="14" t="s">
        <v>44</v>
      </c>
      <c r="BK159" s="55">
        <f>ROUND(L159*K159,2)</f>
        <v>0</v>
      </c>
      <c r="BL159" s="14" t="s">
        <v>120</v>
      </c>
      <c r="BM159" s="14" t="s">
        <v>178</v>
      </c>
    </row>
    <row r="160" spans="2:65" s="5" customFormat="1" ht="29.85" customHeight="1" x14ac:dyDescent="0.3">
      <c r="B160" s="92"/>
      <c r="C160" s="93"/>
      <c r="D160" s="102" t="s">
        <v>137</v>
      </c>
      <c r="E160" s="102"/>
      <c r="F160" s="102"/>
      <c r="G160" s="102"/>
      <c r="H160" s="102"/>
      <c r="I160" s="102"/>
      <c r="J160" s="102"/>
      <c r="K160" s="102"/>
      <c r="L160" s="102"/>
      <c r="M160" s="102"/>
      <c r="N160" s="200">
        <f>BK160</f>
        <v>0</v>
      </c>
      <c r="O160" s="201"/>
      <c r="P160" s="201"/>
      <c r="Q160" s="201"/>
      <c r="R160" s="95"/>
      <c r="T160" s="96"/>
      <c r="U160" s="93"/>
      <c r="V160" s="93"/>
      <c r="W160" s="97">
        <f>SUM(W161:W172)</f>
        <v>0</v>
      </c>
      <c r="X160" s="93"/>
      <c r="Y160" s="97">
        <f>SUM(Y161:Y172)</f>
        <v>2.3946840000000003</v>
      </c>
      <c r="Z160" s="93"/>
      <c r="AA160" s="98">
        <f>SUM(AA161:AA172)</f>
        <v>0</v>
      </c>
      <c r="AR160" s="99" t="s">
        <v>44</v>
      </c>
      <c r="AT160" s="100" t="s">
        <v>41</v>
      </c>
      <c r="AU160" s="100" t="s">
        <v>43</v>
      </c>
      <c r="AY160" s="99" t="s">
        <v>92</v>
      </c>
      <c r="BK160" s="101">
        <f>SUM(BK161:BK172)</f>
        <v>0</v>
      </c>
    </row>
    <row r="161" spans="2:65" s="1" customFormat="1" ht="25.5" customHeight="1" x14ac:dyDescent="0.3">
      <c r="B161" s="74"/>
      <c r="C161" s="103" t="s">
        <v>114</v>
      </c>
      <c r="D161" s="103" t="s">
        <v>93</v>
      </c>
      <c r="E161" s="104" t="s">
        <v>179</v>
      </c>
      <c r="F161" s="176" t="s">
        <v>180</v>
      </c>
      <c r="G161" s="176"/>
      <c r="H161" s="176"/>
      <c r="I161" s="176"/>
      <c r="J161" s="105" t="s">
        <v>94</v>
      </c>
      <c r="K161" s="106">
        <v>4.62</v>
      </c>
      <c r="L161" s="177">
        <v>0</v>
      </c>
      <c r="M161" s="177"/>
      <c r="N161" s="178">
        <f>ROUND(L161*K161,2)</f>
        <v>0</v>
      </c>
      <c r="O161" s="178"/>
      <c r="P161" s="178"/>
      <c r="Q161" s="178"/>
      <c r="R161" s="77"/>
      <c r="T161" s="107" t="s">
        <v>1</v>
      </c>
      <c r="U161" s="30" t="s">
        <v>27</v>
      </c>
      <c r="V161" s="26"/>
      <c r="W161" s="108">
        <f>V161*K161</f>
        <v>0</v>
      </c>
      <c r="X161" s="108">
        <v>4.28E-3</v>
      </c>
      <c r="Y161" s="108">
        <f>X161*K161</f>
        <v>1.9773599999999999E-2</v>
      </c>
      <c r="Z161" s="108">
        <v>0</v>
      </c>
      <c r="AA161" s="109">
        <f>Z161*K161</f>
        <v>0</v>
      </c>
      <c r="AR161" s="14" t="s">
        <v>120</v>
      </c>
      <c r="AT161" s="14" t="s">
        <v>93</v>
      </c>
      <c r="AU161" s="14" t="s">
        <v>44</v>
      </c>
      <c r="AY161" s="14" t="s">
        <v>92</v>
      </c>
      <c r="BE161" s="55">
        <f>IF(U161="základná",N161,0)</f>
        <v>0</v>
      </c>
      <c r="BF161" s="55">
        <f>IF(U161="znížená",N161,0)</f>
        <v>0</v>
      </c>
      <c r="BG161" s="55">
        <f>IF(U161="zákl. prenesená",N161,0)</f>
        <v>0</v>
      </c>
      <c r="BH161" s="55">
        <f>IF(U161="zníž. prenesená",N161,0)</f>
        <v>0</v>
      </c>
      <c r="BI161" s="55">
        <f>IF(U161="nulová",N161,0)</f>
        <v>0</v>
      </c>
      <c r="BJ161" s="14" t="s">
        <v>44</v>
      </c>
      <c r="BK161" s="55">
        <f>ROUND(L161*K161,2)</f>
        <v>0</v>
      </c>
      <c r="BL161" s="14" t="s">
        <v>120</v>
      </c>
      <c r="BM161" s="14" t="s">
        <v>181</v>
      </c>
    </row>
    <row r="162" spans="2:65" s="6" customFormat="1" ht="16.5" customHeight="1" x14ac:dyDescent="0.3">
      <c r="B162" s="110"/>
      <c r="C162" s="111"/>
      <c r="D162" s="111"/>
      <c r="E162" s="112" t="s">
        <v>1</v>
      </c>
      <c r="F162" s="179" t="s">
        <v>163</v>
      </c>
      <c r="G162" s="180"/>
      <c r="H162" s="180"/>
      <c r="I162" s="180"/>
      <c r="J162" s="111"/>
      <c r="K162" s="112" t="s">
        <v>1</v>
      </c>
      <c r="L162" s="111"/>
      <c r="M162" s="111"/>
      <c r="N162" s="111"/>
      <c r="O162" s="111"/>
      <c r="P162" s="111"/>
      <c r="Q162" s="111"/>
      <c r="R162" s="113"/>
      <c r="T162" s="114"/>
      <c r="U162" s="111"/>
      <c r="V162" s="111"/>
      <c r="W162" s="111"/>
      <c r="X162" s="111"/>
      <c r="Y162" s="111"/>
      <c r="Z162" s="111"/>
      <c r="AA162" s="115"/>
      <c r="AT162" s="116" t="s">
        <v>96</v>
      </c>
      <c r="AU162" s="116" t="s">
        <v>44</v>
      </c>
      <c r="AV162" s="6" t="s">
        <v>43</v>
      </c>
      <c r="AW162" s="6" t="s">
        <v>20</v>
      </c>
      <c r="AX162" s="6" t="s">
        <v>42</v>
      </c>
      <c r="AY162" s="116" t="s">
        <v>92</v>
      </c>
    </row>
    <row r="163" spans="2:65" s="7" customFormat="1" ht="16.5" customHeight="1" x14ac:dyDescent="0.3">
      <c r="B163" s="117"/>
      <c r="C163" s="118"/>
      <c r="D163" s="118"/>
      <c r="E163" s="119" t="s">
        <v>1</v>
      </c>
      <c r="F163" s="181" t="s">
        <v>164</v>
      </c>
      <c r="G163" s="182"/>
      <c r="H163" s="182"/>
      <c r="I163" s="182"/>
      <c r="J163" s="118"/>
      <c r="K163" s="120">
        <v>1.98</v>
      </c>
      <c r="L163" s="118"/>
      <c r="M163" s="118"/>
      <c r="N163" s="118"/>
      <c r="O163" s="118"/>
      <c r="P163" s="118"/>
      <c r="Q163" s="118"/>
      <c r="R163" s="121"/>
      <c r="T163" s="122"/>
      <c r="U163" s="118"/>
      <c r="V163" s="118"/>
      <c r="W163" s="118"/>
      <c r="X163" s="118"/>
      <c r="Y163" s="118"/>
      <c r="Z163" s="118"/>
      <c r="AA163" s="123"/>
      <c r="AT163" s="124" t="s">
        <v>96</v>
      </c>
      <c r="AU163" s="124" t="s">
        <v>44</v>
      </c>
      <c r="AV163" s="7" t="s">
        <v>44</v>
      </c>
      <c r="AW163" s="7" t="s">
        <v>20</v>
      </c>
      <c r="AX163" s="7" t="s">
        <v>42</v>
      </c>
      <c r="AY163" s="124" t="s">
        <v>92</v>
      </c>
    </row>
    <row r="164" spans="2:65" s="6" customFormat="1" ht="16.5" customHeight="1" x14ac:dyDescent="0.3">
      <c r="B164" s="110"/>
      <c r="C164" s="111"/>
      <c r="D164" s="111"/>
      <c r="E164" s="112" t="s">
        <v>1</v>
      </c>
      <c r="F164" s="183" t="s">
        <v>165</v>
      </c>
      <c r="G164" s="184"/>
      <c r="H164" s="184"/>
      <c r="I164" s="184"/>
      <c r="J164" s="111"/>
      <c r="K164" s="112" t="s">
        <v>1</v>
      </c>
      <c r="L164" s="111"/>
      <c r="M164" s="111"/>
      <c r="N164" s="111"/>
      <c r="O164" s="111"/>
      <c r="P164" s="111"/>
      <c r="Q164" s="111"/>
      <c r="R164" s="113"/>
      <c r="T164" s="114"/>
      <c r="U164" s="111"/>
      <c r="V164" s="111"/>
      <c r="W164" s="111"/>
      <c r="X164" s="111"/>
      <c r="Y164" s="111"/>
      <c r="Z164" s="111"/>
      <c r="AA164" s="115"/>
      <c r="AT164" s="116" t="s">
        <v>96</v>
      </c>
      <c r="AU164" s="116" t="s">
        <v>44</v>
      </c>
      <c r="AV164" s="6" t="s">
        <v>43</v>
      </c>
      <c r="AW164" s="6" t="s">
        <v>20</v>
      </c>
      <c r="AX164" s="6" t="s">
        <v>42</v>
      </c>
      <c r="AY164" s="116" t="s">
        <v>92</v>
      </c>
    </row>
    <row r="165" spans="2:65" s="7" customFormat="1" ht="16.5" customHeight="1" x14ac:dyDescent="0.3">
      <c r="B165" s="117"/>
      <c r="C165" s="118"/>
      <c r="D165" s="118"/>
      <c r="E165" s="119" t="s">
        <v>1</v>
      </c>
      <c r="F165" s="181" t="s">
        <v>166</v>
      </c>
      <c r="G165" s="182"/>
      <c r="H165" s="182"/>
      <c r="I165" s="182"/>
      <c r="J165" s="118"/>
      <c r="K165" s="120">
        <v>2.64</v>
      </c>
      <c r="L165" s="118"/>
      <c r="M165" s="118"/>
      <c r="N165" s="118"/>
      <c r="O165" s="118"/>
      <c r="P165" s="118"/>
      <c r="Q165" s="118"/>
      <c r="R165" s="121"/>
      <c r="T165" s="122"/>
      <c r="U165" s="118"/>
      <c r="V165" s="118"/>
      <c r="W165" s="118"/>
      <c r="X165" s="118"/>
      <c r="Y165" s="118"/>
      <c r="Z165" s="118"/>
      <c r="AA165" s="123"/>
      <c r="AT165" s="124" t="s">
        <v>96</v>
      </c>
      <c r="AU165" s="124" t="s">
        <v>44</v>
      </c>
      <c r="AV165" s="7" t="s">
        <v>44</v>
      </c>
      <c r="AW165" s="7" t="s">
        <v>20</v>
      </c>
      <c r="AX165" s="7" t="s">
        <v>42</v>
      </c>
      <c r="AY165" s="124" t="s">
        <v>92</v>
      </c>
    </row>
    <row r="166" spans="2:65" s="8" customFormat="1" ht="16.5" customHeight="1" x14ac:dyDescent="0.3">
      <c r="B166" s="125"/>
      <c r="C166" s="126"/>
      <c r="D166" s="126"/>
      <c r="E166" s="127" t="s">
        <v>1</v>
      </c>
      <c r="F166" s="185" t="s">
        <v>97</v>
      </c>
      <c r="G166" s="186"/>
      <c r="H166" s="186"/>
      <c r="I166" s="186"/>
      <c r="J166" s="126"/>
      <c r="K166" s="128">
        <v>4.62</v>
      </c>
      <c r="L166" s="126"/>
      <c r="M166" s="126"/>
      <c r="N166" s="126"/>
      <c r="O166" s="126"/>
      <c r="P166" s="126"/>
      <c r="Q166" s="126"/>
      <c r="R166" s="129"/>
      <c r="T166" s="130"/>
      <c r="U166" s="126"/>
      <c r="V166" s="126"/>
      <c r="W166" s="126"/>
      <c r="X166" s="126"/>
      <c r="Y166" s="126"/>
      <c r="Z166" s="126"/>
      <c r="AA166" s="131"/>
      <c r="AT166" s="132" t="s">
        <v>96</v>
      </c>
      <c r="AU166" s="132" t="s">
        <v>44</v>
      </c>
      <c r="AV166" s="8" t="s">
        <v>95</v>
      </c>
      <c r="AW166" s="8" t="s">
        <v>20</v>
      </c>
      <c r="AX166" s="8" t="s">
        <v>43</v>
      </c>
      <c r="AY166" s="132" t="s">
        <v>92</v>
      </c>
    </row>
    <row r="167" spans="2:65" s="1" customFormat="1" ht="25.5" customHeight="1" x14ac:dyDescent="0.3">
      <c r="B167" s="74"/>
      <c r="C167" s="133" t="s">
        <v>117</v>
      </c>
      <c r="D167" s="133" t="s">
        <v>124</v>
      </c>
      <c r="E167" s="134" t="s">
        <v>182</v>
      </c>
      <c r="F167" s="187" t="s">
        <v>183</v>
      </c>
      <c r="G167" s="187"/>
      <c r="H167" s="187"/>
      <c r="I167" s="187"/>
      <c r="J167" s="135" t="s">
        <v>94</v>
      </c>
      <c r="K167" s="136">
        <v>4.7119999999999997</v>
      </c>
      <c r="L167" s="188">
        <v>0</v>
      </c>
      <c r="M167" s="188"/>
      <c r="N167" s="189">
        <f>ROUND(L167*K167,2)</f>
        <v>0</v>
      </c>
      <c r="O167" s="178"/>
      <c r="P167" s="178"/>
      <c r="Q167" s="178"/>
      <c r="R167" s="77"/>
      <c r="T167" s="107" t="s">
        <v>1</v>
      </c>
      <c r="U167" s="30" t="s">
        <v>27</v>
      </c>
      <c r="V167" s="26"/>
      <c r="W167" s="108">
        <f>V167*K167</f>
        <v>0</v>
      </c>
      <c r="X167" s="108">
        <v>1.5E-3</v>
      </c>
      <c r="Y167" s="108">
        <f>X167*K167</f>
        <v>7.0679999999999996E-3</v>
      </c>
      <c r="Z167" s="108">
        <v>0</v>
      </c>
      <c r="AA167" s="109">
        <f>Z167*K167</f>
        <v>0</v>
      </c>
      <c r="AR167" s="14" t="s">
        <v>125</v>
      </c>
      <c r="AT167" s="14" t="s">
        <v>124</v>
      </c>
      <c r="AU167" s="14" t="s">
        <v>44</v>
      </c>
      <c r="AY167" s="14" t="s">
        <v>92</v>
      </c>
      <c r="BE167" s="55">
        <f>IF(U167="základná",N167,0)</f>
        <v>0</v>
      </c>
      <c r="BF167" s="55">
        <f>IF(U167="znížená",N167,0)</f>
        <v>0</v>
      </c>
      <c r="BG167" s="55">
        <f>IF(U167="zákl. prenesená",N167,0)</f>
        <v>0</v>
      </c>
      <c r="BH167" s="55">
        <f>IF(U167="zníž. prenesená",N167,0)</f>
        <v>0</v>
      </c>
      <c r="BI167" s="55">
        <f>IF(U167="nulová",N167,0)</f>
        <v>0</v>
      </c>
      <c r="BJ167" s="14" t="s">
        <v>44</v>
      </c>
      <c r="BK167" s="55">
        <f>ROUND(L167*K167,2)</f>
        <v>0</v>
      </c>
      <c r="BL167" s="14" t="s">
        <v>120</v>
      </c>
      <c r="BM167" s="14" t="s">
        <v>184</v>
      </c>
    </row>
    <row r="168" spans="2:65" s="1" customFormat="1" ht="38.25" customHeight="1" x14ac:dyDescent="0.3">
      <c r="B168" s="74"/>
      <c r="C168" s="103" t="s">
        <v>120</v>
      </c>
      <c r="D168" s="103" t="s">
        <v>93</v>
      </c>
      <c r="E168" s="104" t="s">
        <v>185</v>
      </c>
      <c r="F168" s="176" t="s">
        <v>186</v>
      </c>
      <c r="G168" s="176"/>
      <c r="H168" s="176"/>
      <c r="I168" s="176"/>
      <c r="J168" s="105" t="s">
        <v>94</v>
      </c>
      <c r="K168" s="106">
        <v>357.95</v>
      </c>
      <c r="L168" s="177">
        <v>0</v>
      </c>
      <c r="M168" s="177"/>
      <c r="N168" s="178">
        <f>ROUND(L168*K168,2)</f>
        <v>0</v>
      </c>
      <c r="O168" s="178"/>
      <c r="P168" s="178"/>
      <c r="Q168" s="178"/>
      <c r="R168" s="77"/>
      <c r="T168" s="107" t="s">
        <v>1</v>
      </c>
      <c r="U168" s="30" t="s">
        <v>27</v>
      </c>
      <c r="V168" s="26"/>
      <c r="W168" s="108">
        <f>V168*K168</f>
        <v>0</v>
      </c>
      <c r="X168" s="108">
        <v>0</v>
      </c>
      <c r="Y168" s="108">
        <f>X168*K168</f>
        <v>0</v>
      </c>
      <c r="Z168" s="108">
        <v>0</v>
      </c>
      <c r="AA168" s="109">
        <f>Z168*K168</f>
        <v>0</v>
      </c>
      <c r="AR168" s="14" t="s">
        <v>120</v>
      </c>
      <c r="AT168" s="14" t="s">
        <v>93</v>
      </c>
      <c r="AU168" s="14" t="s">
        <v>44</v>
      </c>
      <c r="AY168" s="14" t="s">
        <v>92</v>
      </c>
      <c r="BE168" s="55">
        <f>IF(U168="základná",N168,0)</f>
        <v>0</v>
      </c>
      <c r="BF168" s="55">
        <f>IF(U168="znížená",N168,0)</f>
        <v>0</v>
      </c>
      <c r="BG168" s="55">
        <f>IF(U168="zákl. prenesená",N168,0)</f>
        <v>0</v>
      </c>
      <c r="BH168" s="55">
        <f>IF(U168="zníž. prenesená",N168,0)</f>
        <v>0</v>
      </c>
      <c r="BI168" s="55">
        <f>IF(U168="nulová",N168,0)</f>
        <v>0</v>
      </c>
      <c r="BJ168" s="14" t="s">
        <v>44</v>
      </c>
      <c r="BK168" s="55">
        <f>ROUND(L168*K168,2)</f>
        <v>0</v>
      </c>
      <c r="BL168" s="14" t="s">
        <v>120</v>
      </c>
      <c r="BM168" s="14" t="s">
        <v>187</v>
      </c>
    </row>
    <row r="169" spans="2:65" s="6" customFormat="1" ht="16.5" customHeight="1" x14ac:dyDescent="0.3">
      <c r="B169" s="110"/>
      <c r="C169" s="111"/>
      <c r="D169" s="111"/>
      <c r="E169" s="112" t="s">
        <v>1</v>
      </c>
      <c r="F169" s="179" t="s">
        <v>161</v>
      </c>
      <c r="G169" s="180"/>
      <c r="H169" s="180"/>
      <c r="I169" s="180"/>
      <c r="J169" s="111"/>
      <c r="K169" s="112" t="s">
        <v>1</v>
      </c>
      <c r="L169" s="111"/>
      <c r="M169" s="111"/>
      <c r="N169" s="111"/>
      <c r="O169" s="111"/>
      <c r="P169" s="111"/>
      <c r="Q169" s="111"/>
      <c r="R169" s="113"/>
      <c r="T169" s="114"/>
      <c r="U169" s="111"/>
      <c r="V169" s="111"/>
      <c r="W169" s="111"/>
      <c r="X169" s="111"/>
      <c r="Y169" s="111"/>
      <c r="Z169" s="111"/>
      <c r="AA169" s="115"/>
      <c r="AT169" s="116" t="s">
        <v>96</v>
      </c>
      <c r="AU169" s="116" t="s">
        <v>44</v>
      </c>
      <c r="AV169" s="6" t="s">
        <v>43</v>
      </c>
      <c r="AW169" s="6" t="s">
        <v>20</v>
      </c>
      <c r="AX169" s="6" t="s">
        <v>42</v>
      </c>
      <c r="AY169" s="116" t="s">
        <v>92</v>
      </c>
    </row>
    <row r="170" spans="2:65" s="7" customFormat="1" ht="16.5" customHeight="1" x14ac:dyDescent="0.3">
      <c r="B170" s="117"/>
      <c r="C170" s="118"/>
      <c r="D170" s="118"/>
      <c r="E170" s="119" t="s">
        <v>1</v>
      </c>
      <c r="F170" s="181" t="s">
        <v>162</v>
      </c>
      <c r="G170" s="182"/>
      <c r="H170" s="182"/>
      <c r="I170" s="182"/>
      <c r="J170" s="118"/>
      <c r="K170" s="120">
        <v>357.95</v>
      </c>
      <c r="L170" s="118"/>
      <c r="M170" s="118"/>
      <c r="N170" s="118"/>
      <c r="O170" s="118"/>
      <c r="P170" s="118"/>
      <c r="Q170" s="118"/>
      <c r="R170" s="121"/>
      <c r="T170" s="122"/>
      <c r="U170" s="118"/>
      <c r="V170" s="118"/>
      <c r="W170" s="118"/>
      <c r="X170" s="118"/>
      <c r="Y170" s="118"/>
      <c r="Z170" s="118"/>
      <c r="AA170" s="123"/>
      <c r="AT170" s="124" t="s">
        <v>96</v>
      </c>
      <c r="AU170" s="124" t="s">
        <v>44</v>
      </c>
      <c r="AV170" s="7" t="s">
        <v>44</v>
      </c>
      <c r="AW170" s="7" t="s">
        <v>20</v>
      </c>
      <c r="AX170" s="7" t="s">
        <v>43</v>
      </c>
      <c r="AY170" s="124" t="s">
        <v>92</v>
      </c>
    </row>
    <row r="171" spans="2:65" s="1" customFormat="1" ht="38.25" customHeight="1" x14ac:dyDescent="0.3">
      <c r="B171" s="74"/>
      <c r="C171" s="133" t="s">
        <v>121</v>
      </c>
      <c r="D171" s="133" t="s">
        <v>124</v>
      </c>
      <c r="E171" s="134" t="s">
        <v>188</v>
      </c>
      <c r="F171" s="187" t="s">
        <v>189</v>
      </c>
      <c r="G171" s="187"/>
      <c r="H171" s="187"/>
      <c r="I171" s="187"/>
      <c r="J171" s="135" t="s">
        <v>94</v>
      </c>
      <c r="K171" s="136">
        <v>375.84800000000001</v>
      </c>
      <c r="L171" s="188">
        <v>0</v>
      </c>
      <c r="M171" s="188"/>
      <c r="N171" s="189">
        <f>ROUND(L171*K171,2)</f>
        <v>0</v>
      </c>
      <c r="O171" s="178"/>
      <c r="P171" s="178"/>
      <c r="Q171" s="178"/>
      <c r="R171" s="77"/>
      <c r="T171" s="107" t="s">
        <v>1</v>
      </c>
      <c r="U171" s="30" t="s">
        <v>27</v>
      </c>
      <c r="V171" s="26"/>
      <c r="W171" s="108">
        <f>V171*K171</f>
        <v>0</v>
      </c>
      <c r="X171" s="108">
        <v>6.3E-3</v>
      </c>
      <c r="Y171" s="108">
        <f>X171*K171</f>
        <v>2.3678424000000002</v>
      </c>
      <c r="Z171" s="108">
        <v>0</v>
      </c>
      <c r="AA171" s="109">
        <f>Z171*K171</f>
        <v>0</v>
      </c>
      <c r="AR171" s="14" t="s">
        <v>125</v>
      </c>
      <c r="AT171" s="14" t="s">
        <v>124</v>
      </c>
      <c r="AU171" s="14" t="s">
        <v>44</v>
      </c>
      <c r="AY171" s="14" t="s">
        <v>92</v>
      </c>
      <c r="BE171" s="55">
        <f>IF(U171="základná",N171,0)</f>
        <v>0</v>
      </c>
      <c r="BF171" s="55">
        <f>IF(U171="znížená",N171,0)</f>
        <v>0</v>
      </c>
      <c r="BG171" s="55">
        <f>IF(U171="zákl. prenesená",N171,0)</f>
        <v>0</v>
      </c>
      <c r="BH171" s="55">
        <f>IF(U171="zníž. prenesená",N171,0)</f>
        <v>0</v>
      </c>
      <c r="BI171" s="55">
        <f>IF(U171="nulová",N171,0)</f>
        <v>0</v>
      </c>
      <c r="BJ171" s="14" t="s">
        <v>44</v>
      </c>
      <c r="BK171" s="55">
        <f>ROUND(L171*K171,2)</f>
        <v>0</v>
      </c>
      <c r="BL171" s="14" t="s">
        <v>120</v>
      </c>
      <c r="BM171" s="14" t="s">
        <v>190</v>
      </c>
    </row>
    <row r="172" spans="2:65" s="1" customFormat="1" ht="25.5" customHeight="1" x14ac:dyDescent="0.3">
      <c r="B172" s="74"/>
      <c r="C172" s="103" t="s">
        <v>122</v>
      </c>
      <c r="D172" s="103" t="s">
        <v>93</v>
      </c>
      <c r="E172" s="104" t="s">
        <v>191</v>
      </c>
      <c r="F172" s="176" t="s">
        <v>192</v>
      </c>
      <c r="G172" s="176"/>
      <c r="H172" s="176"/>
      <c r="I172" s="176"/>
      <c r="J172" s="105" t="s">
        <v>128</v>
      </c>
      <c r="K172" s="137">
        <v>0</v>
      </c>
      <c r="L172" s="177">
        <v>0</v>
      </c>
      <c r="M172" s="177"/>
      <c r="N172" s="178">
        <f>ROUND(L172*K172,2)</f>
        <v>0</v>
      </c>
      <c r="O172" s="178"/>
      <c r="P172" s="178"/>
      <c r="Q172" s="178"/>
      <c r="R172" s="77"/>
      <c r="T172" s="107" t="s">
        <v>1</v>
      </c>
      <c r="U172" s="30" t="s">
        <v>27</v>
      </c>
      <c r="V172" s="26"/>
      <c r="W172" s="108">
        <f>V172*K172</f>
        <v>0</v>
      </c>
      <c r="X172" s="108">
        <v>0</v>
      </c>
      <c r="Y172" s="108">
        <f>X172*K172</f>
        <v>0</v>
      </c>
      <c r="Z172" s="108">
        <v>0</v>
      </c>
      <c r="AA172" s="109">
        <f>Z172*K172</f>
        <v>0</v>
      </c>
      <c r="AR172" s="14" t="s">
        <v>120</v>
      </c>
      <c r="AT172" s="14" t="s">
        <v>93</v>
      </c>
      <c r="AU172" s="14" t="s">
        <v>44</v>
      </c>
      <c r="AY172" s="14" t="s">
        <v>92</v>
      </c>
      <c r="BE172" s="55">
        <f>IF(U172="základná",N172,0)</f>
        <v>0</v>
      </c>
      <c r="BF172" s="55">
        <f>IF(U172="znížená",N172,0)</f>
        <v>0</v>
      </c>
      <c r="BG172" s="55">
        <f>IF(U172="zákl. prenesená",N172,0)</f>
        <v>0</v>
      </c>
      <c r="BH172" s="55">
        <f>IF(U172="zníž. prenesená",N172,0)</f>
        <v>0</v>
      </c>
      <c r="BI172" s="55">
        <f>IF(U172="nulová",N172,0)</f>
        <v>0</v>
      </c>
      <c r="BJ172" s="14" t="s">
        <v>44</v>
      </c>
      <c r="BK172" s="55">
        <f>ROUND(L172*K172,2)</f>
        <v>0</v>
      </c>
      <c r="BL172" s="14" t="s">
        <v>120</v>
      </c>
      <c r="BM172" s="14" t="s">
        <v>193</v>
      </c>
    </row>
    <row r="173" spans="2:65" s="5" customFormat="1" ht="29.85" customHeight="1" x14ac:dyDescent="0.3">
      <c r="B173" s="92"/>
      <c r="C173" s="93"/>
      <c r="D173" s="102" t="s">
        <v>138</v>
      </c>
      <c r="E173" s="102"/>
      <c r="F173" s="102"/>
      <c r="G173" s="102"/>
      <c r="H173" s="102"/>
      <c r="I173" s="102"/>
      <c r="J173" s="102"/>
      <c r="K173" s="102"/>
      <c r="L173" s="102"/>
      <c r="M173" s="102"/>
      <c r="N173" s="200">
        <f>BK173</f>
        <v>0</v>
      </c>
      <c r="O173" s="201"/>
      <c r="P173" s="201"/>
      <c r="Q173" s="201"/>
      <c r="R173" s="95"/>
      <c r="T173" s="96"/>
      <c r="U173" s="93"/>
      <c r="V173" s="93"/>
      <c r="W173" s="97">
        <f>SUM(W174:W187)</f>
        <v>0</v>
      </c>
      <c r="X173" s="93"/>
      <c r="Y173" s="97">
        <f>SUM(Y174:Y187)</f>
        <v>5.8703500000000002</v>
      </c>
      <c r="Z173" s="93"/>
      <c r="AA173" s="98">
        <f>SUM(AA174:AA187)</f>
        <v>0</v>
      </c>
      <c r="AR173" s="99" t="s">
        <v>44</v>
      </c>
      <c r="AT173" s="100" t="s">
        <v>41</v>
      </c>
      <c r="AU173" s="100" t="s">
        <v>43</v>
      </c>
      <c r="AY173" s="99" t="s">
        <v>92</v>
      </c>
      <c r="BK173" s="101">
        <f>SUM(BK174:BK187)</f>
        <v>0</v>
      </c>
    </row>
    <row r="174" spans="2:65" s="1" customFormat="1" ht="16.5" customHeight="1" x14ac:dyDescent="0.3">
      <c r="B174" s="74"/>
      <c r="C174" s="103" t="s">
        <v>123</v>
      </c>
      <c r="D174" s="103" t="s">
        <v>93</v>
      </c>
      <c r="E174" s="104" t="s">
        <v>194</v>
      </c>
      <c r="F174" s="176" t="s">
        <v>195</v>
      </c>
      <c r="G174" s="176"/>
      <c r="H174" s="176"/>
      <c r="I174" s="176"/>
      <c r="J174" s="105" t="s">
        <v>130</v>
      </c>
      <c r="K174" s="106">
        <v>754.3</v>
      </c>
      <c r="L174" s="177">
        <v>0</v>
      </c>
      <c r="M174" s="177"/>
      <c r="N174" s="178">
        <f>ROUND(L174*K174,2)</f>
        <v>0</v>
      </c>
      <c r="O174" s="178"/>
      <c r="P174" s="178"/>
      <c r="Q174" s="178"/>
      <c r="R174" s="77"/>
      <c r="T174" s="107" t="s">
        <v>1</v>
      </c>
      <c r="U174" s="30" t="s">
        <v>27</v>
      </c>
      <c r="V174" s="26"/>
      <c r="W174" s="108">
        <f>V174*K174</f>
        <v>0</v>
      </c>
      <c r="X174" s="108">
        <v>0</v>
      </c>
      <c r="Y174" s="108">
        <f>X174*K174</f>
        <v>0</v>
      </c>
      <c r="Z174" s="108">
        <v>0</v>
      </c>
      <c r="AA174" s="109">
        <f>Z174*K174</f>
        <v>0</v>
      </c>
      <c r="AR174" s="14" t="s">
        <v>120</v>
      </c>
      <c r="AT174" s="14" t="s">
        <v>93</v>
      </c>
      <c r="AU174" s="14" t="s">
        <v>44</v>
      </c>
      <c r="AY174" s="14" t="s">
        <v>92</v>
      </c>
      <c r="BE174" s="55">
        <f>IF(U174="základná",N174,0)</f>
        <v>0</v>
      </c>
      <c r="BF174" s="55">
        <f>IF(U174="znížená",N174,0)</f>
        <v>0</v>
      </c>
      <c r="BG174" s="55">
        <f>IF(U174="zákl. prenesená",N174,0)</f>
        <v>0</v>
      </c>
      <c r="BH174" s="55">
        <f>IF(U174="zníž. prenesená",N174,0)</f>
        <v>0</v>
      </c>
      <c r="BI174" s="55">
        <f>IF(U174="nulová",N174,0)</f>
        <v>0</v>
      </c>
      <c r="BJ174" s="14" t="s">
        <v>44</v>
      </c>
      <c r="BK174" s="55">
        <f>ROUND(L174*K174,2)</f>
        <v>0</v>
      </c>
      <c r="BL174" s="14" t="s">
        <v>120</v>
      </c>
      <c r="BM174" s="14" t="s">
        <v>196</v>
      </c>
    </row>
    <row r="175" spans="2:65" s="7" customFormat="1" ht="16.5" customHeight="1" x14ac:dyDescent="0.3">
      <c r="B175" s="117"/>
      <c r="C175" s="118"/>
      <c r="D175" s="118"/>
      <c r="E175" s="119" t="s">
        <v>1</v>
      </c>
      <c r="F175" s="202" t="s">
        <v>197</v>
      </c>
      <c r="G175" s="203"/>
      <c r="H175" s="203"/>
      <c r="I175" s="203"/>
      <c r="J175" s="118"/>
      <c r="K175" s="120">
        <v>754.3</v>
      </c>
      <c r="L175" s="118"/>
      <c r="M175" s="118"/>
      <c r="N175" s="118"/>
      <c r="O175" s="118"/>
      <c r="P175" s="118"/>
      <c r="Q175" s="118"/>
      <c r="R175" s="121"/>
      <c r="T175" s="122"/>
      <c r="U175" s="118"/>
      <c r="V175" s="118"/>
      <c r="W175" s="118"/>
      <c r="X175" s="118"/>
      <c r="Y175" s="118"/>
      <c r="Z175" s="118"/>
      <c r="AA175" s="123"/>
      <c r="AT175" s="124" t="s">
        <v>96</v>
      </c>
      <c r="AU175" s="124" t="s">
        <v>44</v>
      </c>
      <c r="AV175" s="7" t="s">
        <v>44</v>
      </c>
      <c r="AW175" s="7" t="s">
        <v>20</v>
      </c>
      <c r="AX175" s="7" t="s">
        <v>43</v>
      </c>
      <c r="AY175" s="124" t="s">
        <v>92</v>
      </c>
    </row>
    <row r="176" spans="2:65" s="1" customFormat="1" ht="16.5" customHeight="1" x14ac:dyDescent="0.3">
      <c r="B176" s="74"/>
      <c r="C176" s="133" t="s">
        <v>5</v>
      </c>
      <c r="D176" s="133" t="s">
        <v>124</v>
      </c>
      <c r="E176" s="134" t="s">
        <v>198</v>
      </c>
      <c r="F176" s="187" t="s">
        <v>199</v>
      </c>
      <c r="G176" s="187"/>
      <c r="H176" s="187"/>
      <c r="I176" s="187"/>
      <c r="J176" s="135" t="s">
        <v>200</v>
      </c>
      <c r="K176" s="136">
        <v>3.23</v>
      </c>
      <c r="L176" s="188">
        <v>0</v>
      </c>
      <c r="M176" s="188"/>
      <c r="N176" s="189">
        <f>ROUND(L176*K176,2)</f>
        <v>0</v>
      </c>
      <c r="O176" s="178"/>
      <c r="P176" s="178"/>
      <c r="Q176" s="178"/>
      <c r="R176" s="77"/>
      <c r="T176" s="107" t="s">
        <v>1</v>
      </c>
      <c r="U176" s="30" t="s">
        <v>27</v>
      </c>
      <c r="V176" s="26"/>
      <c r="W176" s="108">
        <f>V176*K176</f>
        <v>0</v>
      </c>
      <c r="X176" s="108">
        <v>0.55000000000000004</v>
      </c>
      <c r="Y176" s="108">
        <f>X176*K176</f>
        <v>1.7765000000000002</v>
      </c>
      <c r="Z176" s="108">
        <v>0</v>
      </c>
      <c r="AA176" s="109">
        <f>Z176*K176</f>
        <v>0</v>
      </c>
      <c r="AR176" s="14" t="s">
        <v>125</v>
      </c>
      <c r="AT176" s="14" t="s">
        <v>124</v>
      </c>
      <c r="AU176" s="14" t="s">
        <v>44</v>
      </c>
      <c r="AY176" s="14" t="s">
        <v>92</v>
      </c>
      <c r="BE176" s="55">
        <f>IF(U176="základná",N176,0)</f>
        <v>0</v>
      </c>
      <c r="BF176" s="55">
        <f>IF(U176="znížená",N176,0)</f>
        <v>0</v>
      </c>
      <c r="BG176" s="55">
        <f>IF(U176="zákl. prenesená",N176,0)</f>
        <v>0</v>
      </c>
      <c r="BH176" s="55">
        <f>IF(U176="zníž. prenesená",N176,0)</f>
        <v>0</v>
      </c>
      <c r="BI176" s="55">
        <f>IF(U176="nulová",N176,0)</f>
        <v>0</v>
      </c>
      <c r="BJ176" s="14" t="s">
        <v>44</v>
      </c>
      <c r="BK176" s="55">
        <f>ROUND(L176*K176,2)</f>
        <v>0</v>
      </c>
      <c r="BL176" s="14" t="s">
        <v>120</v>
      </c>
      <c r="BM176" s="14" t="s">
        <v>201</v>
      </c>
    </row>
    <row r="177" spans="2:65" s="7" customFormat="1" ht="16.5" customHeight="1" x14ac:dyDescent="0.3">
      <c r="B177" s="117"/>
      <c r="C177" s="118"/>
      <c r="D177" s="118"/>
      <c r="E177" s="119" t="s">
        <v>1</v>
      </c>
      <c r="F177" s="202" t="s">
        <v>202</v>
      </c>
      <c r="G177" s="203"/>
      <c r="H177" s="203"/>
      <c r="I177" s="203"/>
      <c r="J177" s="118"/>
      <c r="K177" s="120">
        <v>3.23</v>
      </c>
      <c r="L177" s="118"/>
      <c r="M177" s="118"/>
      <c r="N177" s="118"/>
      <c r="O177" s="118"/>
      <c r="P177" s="118"/>
      <c r="Q177" s="118"/>
      <c r="R177" s="121"/>
      <c r="T177" s="122"/>
      <c r="U177" s="118"/>
      <c r="V177" s="118"/>
      <c r="W177" s="118"/>
      <c r="X177" s="118"/>
      <c r="Y177" s="118"/>
      <c r="Z177" s="118"/>
      <c r="AA177" s="123"/>
      <c r="AT177" s="124" t="s">
        <v>96</v>
      </c>
      <c r="AU177" s="124" t="s">
        <v>44</v>
      </c>
      <c r="AV177" s="7" t="s">
        <v>44</v>
      </c>
      <c r="AW177" s="7" t="s">
        <v>20</v>
      </c>
      <c r="AX177" s="7" t="s">
        <v>43</v>
      </c>
      <c r="AY177" s="124" t="s">
        <v>92</v>
      </c>
    </row>
    <row r="178" spans="2:65" s="1" customFormat="1" ht="38.25" customHeight="1" x14ac:dyDescent="0.3">
      <c r="B178" s="74"/>
      <c r="C178" s="103" t="s">
        <v>126</v>
      </c>
      <c r="D178" s="103" t="s">
        <v>93</v>
      </c>
      <c r="E178" s="104" t="s">
        <v>203</v>
      </c>
      <c r="F178" s="176" t="s">
        <v>204</v>
      </c>
      <c r="G178" s="176"/>
      <c r="H178" s="176"/>
      <c r="I178" s="176"/>
      <c r="J178" s="105" t="s">
        <v>94</v>
      </c>
      <c r="K178" s="106">
        <v>20.95</v>
      </c>
      <c r="L178" s="177">
        <v>0</v>
      </c>
      <c r="M178" s="177"/>
      <c r="N178" s="178">
        <f>ROUND(L178*K178,2)</f>
        <v>0</v>
      </c>
      <c r="O178" s="178"/>
      <c r="P178" s="178"/>
      <c r="Q178" s="178"/>
      <c r="R178" s="77"/>
      <c r="T178" s="107" t="s">
        <v>1</v>
      </c>
      <c r="U178" s="30" t="s">
        <v>27</v>
      </c>
      <c r="V178" s="26"/>
      <c r="W178" s="108">
        <f>V178*K178</f>
        <v>0</v>
      </c>
      <c r="X178" s="108">
        <v>1.0370000000000001E-2</v>
      </c>
      <c r="Y178" s="108">
        <f>X178*K178</f>
        <v>0.21725150000000001</v>
      </c>
      <c r="Z178" s="108">
        <v>0</v>
      </c>
      <c r="AA178" s="109">
        <f>Z178*K178</f>
        <v>0</v>
      </c>
      <c r="AR178" s="14" t="s">
        <v>120</v>
      </c>
      <c r="AT178" s="14" t="s">
        <v>93</v>
      </c>
      <c r="AU178" s="14" t="s">
        <v>44</v>
      </c>
      <c r="AY178" s="14" t="s">
        <v>92</v>
      </c>
      <c r="BE178" s="55">
        <f>IF(U178="základná",N178,0)</f>
        <v>0</v>
      </c>
      <c r="BF178" s="55">
        <f>IF(U178="znížená",N178,0)</f>
        <v>0</v>
      </c>
      <c r="BG178" s="55">
        <f>IF(U178="zákl. prenesená",N178,0)</f>
        <v>0</v>
      </c>
      <c r="BH178" s="55">
        <f>IF(U178="zníž. prenesená",N178,0)</f>
        <v>0</v>
      </c>
      <c r="BI178" s="55">
        <f>IF(U178="nulová",N178,0)</f>
        <v>0</v>
      </c>
      <c r="BJ178" s="14" t="s">
        <v>44</v>
      </c>
      <c r="BK178" s="55">
        <f>ROUND(L178*K178,2)</f>
        <v>0</v>
      </c>
      <c r="BL178" s="14" t="s">
        <v>120</v>
      </c>
      <c r="BM178" s="14" t="s">
        <v>205</v>
      </c>
    </row>
    <row r="179" spans="2:65" s="6" customFormat="1" ht="16.5" customHeight="1" x14ac:dyDescent="0.3">
      <c r="B179" s="110"/>
      <c r="C179" s="111"/>
      <c r="D179" s="111"/>
      <c r="E179" s="112" t="s">
        <v>1</v>
      </c>
      <c r="F179" s="179" t="s">
        <v>206</v>
      </c>
      <c r="G179" s="180"/>
      <c r="H179" s="180"/>
      <c r="I179" s="180"/>
      <c r="J179" s="111"/>
      <c r="K179" s="112" t="s">
        <v>1</v>
      </c>
      <c r="L179" s="111"/>
      <c r="M179" s="111"/>
      <c r="N179" s="111"/>
      <c r="O179" s="111"/>
      <c r="P179" s="111"/>
      <c r="Q179" s="111"/>
      <c r="R179" s="113"/>
      <c r="T179" s="114"/>
      <c r="U179" s="111"/>
      <c r="V179" s="111"/>
      <c r="W179" s="111"/>
      <c r="X179" s="111"/>
      <c r="Y179" s="111"/>
      <c r="Z179" s="111"/>
      <c r="AA179" s="115"/>
      <c r="AT179" s="116" t="s">
        <v>96</v>
      </c>
      <c r="AU179" s="116" t="s">
        <v>44</v>
      </c>
      <c r="AV179" s="6" t="s">
        <v>43</v>
      </c>
      <c r="AW179" s="6" t="s">
        <v>20</v>
      </c>
      <c r="AX179" s="6" t="s">
        <v>42</v>
      </c>
      <c r="AY179" s="116" t="s">
        <v>92</v>
      </c>
    </row>
    <row r="180" spans="2:65" s="7" customFormat="1" ht="16.5" customHeight="1" x14ac:dyDescent="0.3">
      <c r="B180" s="117"/>
      <c r="C180" s="118"/>
      <c r="D180" s="118"/>
      <c r="E180" s="119" t="s">
        <v>1</v>
      </c>
      <c r="F180" s="181" t="s">
        <v>207</v>
      </c>
      <c r="G180" s="182"/>
      <c r="H180" s="182"/>
      <c r="I180" s="182"/>
      <c r="J180" s="118"/>
      <c r="K180" s="120">
        <v>19.420000000000002</v>
      </c>
      <c r="L180" s="118"/>
      <c r="M180" s="118"/>
      <c r="N180" s="118"/>
      <c r="O180" s="118"/>
      <c r="P180" s="118"/>
      <c r="Q180" s="118"/>
      <c r="R180" s="121"/>
      <c r="T180" s="122"/>
      <c r="U180" s="118"/>
      <c r="V180" s="118"/>
      <c r="W180" s="118"/>
      <c r="X180" s="118"/>
      <c r="Y180" s="118"/>
      <c r="Z180" s="118"/>
      <c r="AA180" s="123"/>
      <c r="AT180" s="124" t="s">
        <v>96</v>
      </c>
      <c r="AU180" s="124" t="s">
        <v>44</v>
      </c>
      <c r="AV180" s="7" t="s">
        <v>44</v>
      </c>
      <c r="AW180" s="7" t="s">
        <v>20</v>
      </c>
      <c r="AX180" s="7" t="s">
        <v>42</v>
      </c>
      <c r="AY180" s="124" t="s">
        <v>92</v>
      </c>
    </row>
    <row r="181" spans="2:65" s="6" customFormat="1" ht="16.5" customHeight="1" x14ac:dyDescent="0.3">
      <c r="B181" s="110"/>
      <c r="C181" s="111"/>
      <c r="D181" s="111"/>
      <c r="E181" s="112" t="s">
        <v>1</v>
      </c>
      <c r="F181" s="183" t="s">
        <v>208</v>
      </c>
      <c r="G181" s="184"/>
      <c r="H181" s="184"/>
      <c r="I181" s="184"/>
      <c r="J181" s="111"/>
      <c r="K181" s="112" t="s">
        <v>1</v>
      </c>
      <c r="L181" s="111"/>
      <c r="M181" s="111"/>
      <c r="N181" s="111"/>
      <c r="O181" s="111"/>
      <c r="P181" s="111"/>
      <c r="Q181" s="111"/>
      <c r="R181" s="113"/>
      <c r="T181" s="114"/>
      <c r="U181" s="111"/>
      <c r="V181" s="111"/>
      <c r="W181" s="111"/>
      <c r="X181" s="111"/>
      <c r="Y181" s="111"/>
      <c r="Z181" s="111"/>
      <c r="AA181" s="115"/>
      <c r="AT181" s="116" t="s">
        <v>96</v>
      </c>
      <c r="AU181" s="116" t="s">
        <v>44</v>
      </c>
      <c r="AV181" s="6" t="s">
        <v>43</v>
      </c>
      <c r="AW181" s="6" t="s">
        <v>20</v>
      </c>
      <c r="AX181" s="6" t="s">
        <v>42</v>
      </c>
      <c r="AY181" s="116" t="s">
        <v>92</v>
      </c>
    </row>
    <row r="182" spans="2:65" s="7" customFormat="1" ht="16.5" customHeight="1" x14ac:dyDescent="0.3">
      <c r="B182" s="117"/>
      <c r="C182" s="118"/>
      <c r="D182" s="118"/>
      <c r="E182" s="119" t="s">
        <v>1</v>
      </c>
      <c r="F182" s="181" t="s">
        <v>209</v>
      </c>
      <c r="G182" s="182"/>
      <c r="H182" s="182"/>
      <c r="I182" s="182"/>
      <c r="J182" s="118"/>
      <c r="K182" s="120">
        <v>1.53</v>
      </c>
      <c r="L182" s="118"/>
      <c r="M182" s="118"/>
      <c r="N182" s="118"/>
      <c r="O182" s="118"/>
      <c r="P182" s="118"/>
      <c r="Q182" s="118"/>
      <c r="R182" s="121"/>
      <c r="T182" s="122"/>
      <c r="U182" s="118"/>
      <c r="V182" s="118"/>
      <c r="W182" s="118"/>
      <c r="X182" s="118"/>
      <c r="Y182" s="118"/>
      <c r="Z182" s="118"/>
      <c r="AA182" s="123"/>
      <c r="AT182" s="124" t="s">
        <v>96</v>
      </c>
      <c r="AU182" s="124" t="s">
        <v>44</v>
      </c>
      <c r="AV182" s="7" t="s">
        <v>44</v>
      </c>
      <c r="AW182" s="7" t="s">
        <v>20</v>
      </c>
      <c r="AX182" s="7" t="s">
        <v>42</v>
      </c>
      <c r="AY182" s="124" t="s">
        <v>92</v>
      </c>
    </row>
    <row r="183" spans="2:65" s="8" customFormat="1" ht="16.5" customHeight="1" x14ac:dyDescent="0.3">
      <c r="B183" s="125"/>
      <c r="C183" s="126"/>
      <c r="D183" s="126"/>
      <c r="E183" s="127" t="s">
        <v>1</v>
      </c>
      <c r="F183" s="185" t="s">
        <v>97</v>
      </c>
      <c r="G183" s="186"/>
      <c r="H183" s="186"/>
      <c r="I183" s="186"/>
      <c r="J183" s="126"/>
      <c r="K183" s="128">
        <v>20.95</v>
      </c>
      <c r="L183" s="126"/>
      <c r="M183" s="126"/>
      <c r="N183" s="126"/>
      <c r="O183" s="126"/>
      <c r="P183" s="126"/>
      <c r="Q183" s="126"/>
      <c r="R183" s="129"/>
      <c r="T183" s="130"/>
      <c r="U183" s="126"/>
      <c r="V183" s="126"/>
      <c r="W183" s="126"/>
      <c r="X183" s="126"/>
      <c r="Y183" s="126"/>
      <c r="Z183" s="126"/>
      <c r="AA183" s="131"/>
      <c r="AT183" s="132" t="s">
        <v>96</v>
      </c>
      <c r="AU183" s="132" t="s">
        <v>44</v>
      </c>
      <c r="AV183" s="8" t="s">
        <v>95</v>
      </c>
      <c r="AW183" s="8" t="s">
        <v>20</v>
      </c>
      <c r="AX183" s="8" t="s">
        <v>43</v>
      </c>
      <c r="AY183" s="132" t="s">
        <v>92</v>
      </c>
    </row>
    <row r="184" spans="2:65" s="1" customFormat="1" ht="38.25" customHeight="1" x14ac:dyDescent="0.3">
      <c r="B184" s="74"/>
      <c r="C184" s="103" t="s">
        <v>127</v>
      </c>
      <c r="D184" s="103" t="s">
        <v>93</v>
      </c>
      <c r="E184" s="104" t="s">
        <v>210</v>
      </c>
      <c r="F184" s="176" t="s">
        <v>211</v>
      </c>
      <c r="G184" s="176"/>
      <c r="H184" s="176"/>
      <c r="I184" s="176"/>
      <c r="J184" s="105" t="s">
        <v>94</v>
      </c>
      <c r="K184" s="106">
        <v>357.95</v>
      </c>
      <c r="L184" s="177">
        <v>0</v>
      </c>
      <c r="M184" s="177"/>
      <c r="N184" s="178">
        <f>ROUND(L184*K184,2)</f>
        <v>0</v>
      </c>
      <c r="O184" s="178"/>
      <c r="P184" s="178"/>
      <c r="Q184" s="178"/>
      <c r="R184" s="77"/>
      <c r="T184" s="107" t="s">
        <v>1</v>
      </c>
      <c r="U184" s="30" t="s">
        <v>27</v>
      </c>
      <c r="V184" s="26"/>
      <c r="W184" s="108">
        <f>V184*K184</f>
        <v>0</v>
      </c>
      <c r="X184" s="108">
        <v>1.0829999999999999E-2</v>
      </c>
      <c r="Y184" s="108">
        <f>X184*K184</f>
        <v>3.8765984999999996</v>
      </c>
      <c r="Z184" s="108">
        <v>0</v>
      </c>
      <c r="AA184" s="109">
        <f>Z184*K184</f>
        <v>0</v>
      </c>
      <c r="AR184" s="14" t="s">
        <v>120</v>
      </c>
      <c r="AT184" s="14" t="s">
        <v>93</v>
      </c>
      <c r="AU184" s="14" t="s">
        <v>44</v>
      </c>
      <c r="AY184" s="14" t="s">
        <v>92</v>
      </c>
      <c r="BE184" s="55">
        <f>IF(U184="základná",N184,0)</f>
        <v>0</v>
      </c>
      <c r="BF184" s="55">
        <f>IF(U184="znížená",N184,0)</f>
        <v>0</v>
      </c>
      <c r="BG184" s="55">
        <f>IF(U184="zákl. prenesená",N184,0)</f>
        <v>0</v>
      </c>
      <c r="BH184" s="55">
        <f>IF(U184="zníž. prenesená",N184,0)</f>
        <v>0</v>
      </c>
      <c r="BI184" s="55">
        <f>IF(U184="nulová",N184,0)</f>
        <v>0</v>
      </c>
      <c r="BJ184" s="14" t="s">
        <v>44</v>
      </c>
      <c r="BK184" s="55">
        <f>ROUND(L184*K184,2)</f>
        <v>0</v>
      </c>
      <c r="BL184" s="14" t="s">
        <v>120</v>
      </c>
      <c r="BM184" s="14" t="s">
        <v>212</v>
      </c>
    </row>
    <row r="185" spans="2:65" s="6" customFormat="1" ht="16.5" customHeight="1" x14ac:dyDescent="0.3">
      <c r="B185" s="110"/>
      <c r="C185" s="111"/>
      <c r="D185" s="111"/>
      <c r="E185" s="112" t="s">
        <v>1</v>
      </c>
      <c r="F185" s="179" t="s">
        <v>161</v>
      </c>
      <c r="G185" s="180"/>
      <c r="H185" s="180"/>
      <c r="I185" s="180"/>
      <c r="J185" s="111"/>
      <c r="K185" s="112" t="s">
        <v>1</v>
      </c>
      <c r="L185" s="111"/>
      <c r="M185" s="111"/>
      <c r="N185" s="111"/>
      <c r="O185" s="111"/>
      <c r="P185" s="111"/>
      <c r="Q185" s="111"/>
      <c r="R185" s="113"/>
      <c r="T185" s="114"/>
      <c r="U185" s="111"/>
      <c r="V185" s="111"/>
      <c r="W185" s="111"/>
      <c r="X185" s="111"/>
      <c r="Y185" s="111"/>
      <c r="Z185" s="111"/>
      <c r="AA185" s="115"/>
      <c r="AT185" s="116" t="s">
        <v>96</v>
      </c>
      <c r="AU185" s="116" t="s">
        <v>44</v>
      </c>
      <c r="AV185" s="6" t="s">
        <v>43</v>
      </c>
      <c r="AW185" s="6" t="s">
        <v>20</v>
      </c>
      <c r="AX185" s="6" t="s">
        <v>42</v>
      </c>
      <c r="AY185" s="116" t="s">
        <v>92</v>
      </c>
    </row>
    <row r="186" spans="2:65" s="7" customFormat="1" ht="16.5" customHeight="1" x14ac:dyDescent="0.3">
      <c r="B186" s="117"/>
      <c r="C186" s="118"/>
      <c r="D186" s="118"/>
      <c r="E186" s="119" t="s">
        <v>1</v>
      </c>
      <c r="F186" s="181" t="s">
        <v>162</v>
      </c>
      <c r="G186" s="182"/>
      <c r="H186" s="182"/>
      <c r="I186" s="182"/>
      <c r="J186" s="118"/>
      <c r="K186" s="120">
        <v>357.95</v>
      </c>
      <c r="L186" s="118"/>
      <c r="M186" s="118"/>
      <c r="N186" s="118"/>
      <c r="O186" s="118"/>
      <c r="P186" s="118"/>
      <c r="Q186" s="118"/>
      <c r="R186" s="121"/>
      <c r="T186" s="122"/>
      <c r="U186" s="118"/>
      <c r="V186" s="118"/>
      <c r="W186" s="118"/>
      <c r="X186" s="118"/>
      <c r="Y186" s="118"/>
      <c r="Z186" s="118"/>
      <c r="AA186" s="123"/>
      <c r="AT186" s="124" t="s">
        <v>96</v>
      </c>
      <c r="AU186" s="124" t="s">
        <v>44</v>
      </c>
      <c r="AV186" s="7" t="s">
        <v>44</v>
      </c>
      <c r="AW186" s="7" t="s">
        <v>20</v>
      </c>
      <c r="AX186" s="7" t="s">
        <v>43</v>
      </c>
      <c r="AY186" s="124" t="s">
        <v>92</v>
      </c>
    </row>
    <row r="187" spans="2:65" s="1" customFormat="1" ht="25.5" customHeight="1" x14ac:dyDescent="0.3">
      <c r="B187" s="74"/>
      <c r="C187" s="103" t="s">
        <v>129</v>
      </c>
      <c r="D187" s="103" t="s">
        <v>93</v>
      </c>
      <c r="E187" s="104" t="s">
        <v>213</v>
      </c>
      <c r="F187" s="176" t="s">
        <v>214</v>
      </c>
      <c r="G187" s="176"/>
      <c r="H187" s="176"/>
      <c r="I187" s="176"/>
      <c r="J187" s="105" t="s">
        <v>128</v>
      </c>
      <c r="K187" s="137">
        <v>0</v>
      </c>
      <c r="L187" s="177">
        <v>0</v>
      </c>
      <c r="M187" s="177"/>
      <c r="N187" s="178">
        <f>ROUND(L187*K187,2)</f>
        <v>0</v>
      </c>
      <c r="O187" s="178"/>
      <c r="P187" s="178"/>
      <c r="Q187" s="178"/>
      <c r="R187" s="77"/>
      <c r="T187" s="107" t="s">
        <v>1</v>
      </c>
      <c r="U187" s="30" t="s">
        <v>27</v>
      </c>
      <c r="V187" s="26"/>
      <c r="W187" s="108">
        <f>V187*K187</f>
        <v>0</v>
      </c>
      <c r="X187" s="108">
        <v>0</v>
      </c>
      <c r="Y187" s="108">
        <f>X187*K187</f>
        <v>0</v>
      </c>
      <c r="Z187" s="108">
        <v>0</v>
      </c>
      <c r="AA187" s="109">
        <f>Z187*K187</f>
        <v>0</v>
      </c>
      <c r="AR187" s="14" t="s">
        <v>120</v>
      </c>
      <c r="AT187" s="14" t="s">
        <v>93</v>
      </c>
      <c r="AU187" s="14" t="s">
        <v>44</v>
      </c>
      <c r="AY187" s="14" t="s">
        <v>92</v>
      </c>
      <c r="BE187" s="55">
        <f>IF(U187="základná",N187,0)</f>
        <v>0</v>
      </c>
      <c r="BF187" s="55">
        <f>IF(U187="znížená",N187,0)</f>
        <v>0</v>
      </c>
      <c r="BG187" s="55">
        <f>IF(U187="zákl. prenesená",N187,0)</f>
        <v>0</v>
      </c>
      <c r="BH187" s="55">
        <f>IF(U187="zníž. prenesená",N187,0)</f>
        <v>0</v>
      </c>
      <c r="BI187" s="55">
        <f>IF(U187="nulová",N187,0)</f>
        <v>0</v>
      </c>
      <c r="BJ187" s="14" t="s">
        <v>44</v>
      </c>
      <c r="BK187" s="55">
        <f>ROUND(L187*K187,2)</f>
        <v>0</v>
      </c>
      <c r="BL187" s="14" t="s">
        <v>120</v>
      </c>
      <c r="BM187" s="14" t="s">
        <v>215</v>
      </c>
    </row>
    <row r="188" spans="2:65" s="5" customFormat="1" ht="29.85" customHeight="1" x14ac:dyDescent="0.3">
      <c r="B188" s="92"/>
      <c r="C188" s="93"/>
      <c r="D188" s="102" t="s">
        <v>139</v>
      </c>
      <c r="E188" s="102"/>
      <c r="F188" s="102"/>
      <c r="G188" s="102"/>
      <c r="H188" s="102"/>
      <c r="I188" s="102"/>
      <c r="J188" s="102"/>
      <c r="K188" s="102"/>
      <c r="L188" s="102"/>
      <c r="M188" s="102"/>
      <c r="N188" s="200">
        <f>BK188</f>
        <v>0</v>
      </c>
      <c r="O188" s="201"/>
      <c r="P188" s="201"/>
      <c r="Q188" s="201"/>
      <c r="R188" s="95"/>
      <c r="T188" s="96"/>
      <c r="U188" s="93"/>
      <c r="V188" s="93"/>
      <c r="W188" s="97">
        <f>SUM(W189:W190)</f>
        <v>0</v>
      </c>
      <c r="X188" s="93"/>
      <c r="Y188" s="97">
        <f>SUM(Y189:Y190)</f>
        <v>8.9487499999999998E-2</v>
      </c>
      <c r="Z188" s="93"/>
      <c r="AA188" s="98">
        <f>SUM(AA189:AA190)</f>
        <v>0</v>
      </c>
      <c r="AR188" s="99" t="s">
        <v>44</v>
      </c>
      <c r="AT188" s="100" t="s">
        <v>41</v>
      </c>
      <c r="AU188" s="100" t="s">
        <v>43</v>
      </c>
      <c r="AY188" s="99" t="s">
        <v>92</v>
      </c>
      <c r="BK188" s="101">
        <f>SUM(BK189:BK190)</f>
        <v>0</v>
      </c>
    </row>
    <row r="189" spans="2:65" s="1" customFormat="1" ht="25.5" customHeight="1" x14ac:dyDescent="0.3">
      <c r="B189" s="74"/>
      <c r="C189" s="103" t="s">
        <v>131</v>
      </c>
      <c r="D189" s="103" t="s">
        <v>93</v>
      </c>
      <c r="E189" s="104" t="s">
        <v>216</v>
      </c>
      <c r="F189" s="176" t="s">
        <v>217</v>
      </c>
      <c r="G189" s="176"/>
      <c r="H189" s="176"/>
      <c r="I189" s="176"/>
      <c r="J189" s="105" t="s">
        <v>94</v>
      </c>
      <c r="K189" s="106">
        <v>357.95</v>
      </c>
      <c r="L189" s="177">
        <v>0</v>
      </c>
      <c r="M189" s="177"/>
      <c r="N189" s="178">
        <f>ROUND(L189*K189,2)</f>
        <v>0</v>
      </c>
      <c r="O189" s="178"/>
      <c r="P189" s="178"/>
      <c r="Q189" s="178"/>
      <c r="R189" s="77"/>
      <c r="T189" s="107" t="s">
        <v>1</v>
      </c>
      <c r="U189" s="30" t="s">
        <v>27</v>
      </c>
      <c r="V189" s="26"/>
      <c r="W189" s="108">
        <f>V189*K189</f>
        <v>0</v>
      </c>
      <c r="X189" s="108">
        <v>2.5000000000000001E-4</v>
      </c>
      <c r="Y189" s="108">
        <f>X189*K189</f>
        <v>8.9487499999999998E-2</v>
      </c>
      <c r="Z189" s="108">
        <v>0</v>
      </c>
      <c r="AA189" s="109">
        <f>Z189*K189</f>
        <v>0</v>
      </c>
      <c r="AR189" s="14" t="s">
        <v>120</v>
      </c>
      <c r="AT189" s="14" t="s">
        <v>93</v>
      </c>
      <c r="AU189" s="14" t="s">
        <v>44</v>
      </c>
      <c r="AY189" s="14" t="s">
        <v>92</v>
      </c>
      <c r="BE189" s="55">
        <f>IF(U189="základná",N189,0)</f>
        <v>0</v>
      </c>
      <c r="BF189" s="55">
        <f>IF(U189="znížená",N189,0)</f>
        <v>0</v>
      </c>
      <c r="BG189" s="55">
        <f>IF(U189="zákl. prenesená",N189,0)</f>
        <v>0</v>
      </c>
      <c r="BH189" s="55">
        <f>IF(U189="zníž. prenesená",N189,0)</f>
        <v>0</v>
      </c>
      <c r="BI189" s="55">
        <f>IF(U189="nulová",N189,0)</f>
        <v>0</v>
      </c>
      <c r="BJ189" s="14" t="s">
        <v>44</v>
      </c>
      <c r="BK189" s="55">
        <f>ROUND(L189*K189,2)</f>
        <v>0</v>
      </c>
      <c r="BL189" s="14" t="s">
        <v>120</v>
      </c>
      <c r="BM189" s="14" t="s">
        <v>218</v>
      </c>
    </row>
    <row r="190" spans="2:65" s="1" customFormat="1" ht="25.5" customHeight="1" x14ac:dyDescent="0.3">
      <c r="B190" s="74"/>
      <c r="C190" s="103" t="s">
        <v>132</v>
      </c>
      <c r="D190" s="103" t="s">
        <v>93</v>
      </c>
      <c r="E190" s="104" t="s">
        <v>219</v>
      </c>
      <c r="F190" s="176" t="s">
        <v>220</v>
      </c>
      <c r="G190" s="176"/>
      <c r="H190" s="176"/>
      <c r="I190" s="176"/>
      <c r="J190" s="105" t="s">
        <v>128</v>
      </c>
      <c r="K190" s="137">
        <v>0</v>
      </c>
      <c r="L190" s="177">
        <v>0</v>
      </c>
      <c r="M190" s="177"/>
      <c r="N190" s="178">
        <f>ROUND(L190*K190,2)</f>
        <v>0</v>
      </c>
      <c r="O190" s="178"/>
      <c r="P190" s="178"/>
      <c r="Q190" s="178"/>
      <c r="R190" s="77"/>
      <c r="T190" s="107" t="s">
        <v>1</v>
      </c>
      <c r="U190" s="30" t="s">
        <v>27</v>
      </c>
      <c r="V190" s="26"/>
      <c r="W190" s="108">
        <f>V190*K190</f>
        <v>0</v>
      </c>
      <c r="X190" s="108">
        <v>0</v>
      </c>
      <c r="Y190" s="108">
        <f>X190*K190</f>
        <v>0</v>
      </c>
      <c r="Z190" s="108">
        <v>0</v>
      </c>
      <c r="AA190" s="109">
        <f>Z190*K190</f>
        <v>0</v>
      </c>
      <c r="AR190" s="14" t="s">
        <v>120</v>
      </c>
      <c r="AT190" s="14" t="s">
        <v>93</v>
      </c>
      <c r="AU190" s="14" t="s">
        <v>44</v>
      </c>
      <c r="AY190" s="14" t="s">
        <v>92</v>
      </c>
      <c r="BE190" s="55">
        <f>IF(U190="základná",N190,0)</f>
        <v>0</v>
      </c>
      <c r="BF190" s="55">
        <f>IF(U190="znížená",N190,0)</f>
        <v>0</v>
      </c>
      <c r="BG190" s="55">
        <f>IF(U190="zákl. prenesená",N190,0)</f>
        <v>0</v>
      </c>
      <c r="BH190" s="55">
        <f>IF(U190="zníž. prenesená",N190,0)</f>
        <v>0</v>
      </c>
      <c r="BI190" s="55">
        <f>IF(U190="nulová",N190,0)</f>
        <v>0</v>
      </c>
      <c r="BJ190" s="14" t="s">
        <v>44</v>
      </c>
      <c r="BK190" s="55">
        <f>ROUND(L190*K190,2)</f>
        <v>0</v>
      </c>
      <c r="BL190" s="14" t="s">
        <v>120</v>
      </c>
      <c r="BM190" s="14" t="s">
        <v>221</v>
      </c>
    </row>
    <row r="191" spans="2:65" s="5" customFormat="1" ht="29.85" customHeight="1" x14ac:dyDescent="0.3">
      <c r="B191" s="92"/>
      <c r="C191" s="93"/>
      <c r="D191" s="102" t="s">
        <v>140</v>
      </c>
      <c r="E191" s="102"/>
      <c r="F191" s="102"/>
      <c r="G191" s="102"/>
      <c r="H191" s="102"/>
      <c r="I191" s="102"/>
      <c r="J191" s="102"/>
      <c r="K191" s="102"/>
      <c r="L191" s="102"/>
      <c r="M191" s="102"/>
      <c r="N191" s="200">
        <f>BK191</f>
        <v>0</v>
      </c>
      <c r="O191" s="201"/>
      <c r="P191" s="201"/>
      <c r="Q191" s="201"/>
      <c r="R191" s="95"/>
      <c r="T191" s="96"/>
      <c r="U191" s="93"/>
      <c r="V191" s="93"/>
      <c r="W191" s="97">
        <f>SUM(W192:W197)</f>
        <v>0</v>
      </c>
      <c r="X191" s="93"/>
      <c r="Y191" s="97">
        <f>SUM(Y192:Y197)</f>
        <v>0.10714599999999999</v>
      </c>
      <c r="Z191" s="93"/>
      <c r="AA191" s="98">
        <f>SUM(AA192:AA197)</f>
        <v>0</v>
      </c>
      <c r="AR191" s="99" t="s">
        <v>44</v>
      </c>
      <c r="AT191" s="100" t="s">
        <v>41</v>
      </c>
      <c r="AU191" s="100" t="s">
        <v>43</v>
      </c>
      <c r="AY191" s="99" t="s">
        <v>92</v>
      </c>
      <c r="BK191" s="101">
        <f>SUM(BK192:BK197)</f>
        <v>0</v>
      </c>
    </row>
    <row r="192" spans="2:65" s="1" customFormat="1" ht="38.25" customHeight="1" x14ac:dyDescent="0.3">
      <c r="B192" s="74"/>
      <c r="C192" s="103" t="s">
        <v>133</v>
      </c>
      <c r="D192" s="103" t="s">
        <v>93</v>
      </c>
      <c r="E192" s="104" t="s">
        <v>222</v>
      </c>
      <c r="F192" s="176" t="s">
        <v>223</v>
      </c>
      <c r="G192" s="176"/>
      <c r="H192" s="176"/>
      <c r="I192" s="176"/>
      <c r="J192" s="105" t="s">
        <v>94</v>
      </c>
      <c r="K192" s="106">
        <v>206.05</v>
      </c>
      <c r="L192" s="177">
        <v>0</v>
      </c>
      <c r="M192" s="177"/>
      <c r="N192" s="178">
        <f>ROUND(L192*K192,2)</f>
        <v>0</v>
      </c>
      <c r="O192" s="178"/>
      <c r="P192" s="178"/>
      <c r="Q192" s="178"/>
      <c r="R192" s="77"/>
      <c r="T192" s="107" t="s">
        <v>1</v>
      </c>
      <c r="U192" s="30" t="s">
        <v>27</v>
      </c>
      <c r="V192" s="26"/>
      <c r="W192" s="108">
        <f>V192*K192</f>
        <v>0</v>
      </c>
      <c r="X192" s="108">
        <v>5.1999999999999995E-4</v>
      </c>
      <c r="Y192" s="108">
        <f>X192*K192</f>
        <v>0.10714599999999999</v>
      </c>
      <c r="Z192" s="108">
        <v>0</v>
      </c>
      <c r="AA192" s="109">
        <f>Z192*K192</f>
        <v>0</v>
      </c>
      <c r="AR192" s="14" t="s">
        <v>120</v>
      </c>
      <c r="AT192" s="14" t="s">
        <v>93</v>
      </c>
      <c r="AU192" s="14" t="s">
        <v>44</v>
      </c>
      <c r="AY192" s="14" t="s">
        <v>92</v>
      </c>
      <c r="BE192" s="55">
        <f>IF(U192="základná",N192,0)</f>
        <v>0</v>
      </c>
      <c r="BF192" s="55">
        <f>IF(U192="znížená",N192,0)</f>
        <v>0</v>
      </c>
      <c r="BG192" s="55">
        <f>IF(U192="zákl. prenesená",N192,0)</f>
        <v>0</v>
      </c>
      <c r="BH192" s="55">
        <f>IF(U192="zníž. prenesená",N192,0)</f>
        <v>0</v>
      </c>
      <c r="BI192" s="55">
        <f>IF(U192="nulová",N192,0)</f>
        <v>0</v>
      </c>
      <c r="BJ192" s="14" t="s">
        <v>44</v>
      </c>
      <c r="BK192" s="55">
        <f>ROUND(L192*K192,2)</f>
        <v>0</v>
      </c>
      <c r="BL192" s="14" t="s">
        <v>120</v>
      </c>
      <c r="BM192" s="14" t="s">
        <v>224</v>
      </c>
    </row>
    <row r="193" spans="2:63" s="7" customFormat="1" ht="16.5" customHeight="1" x14ac:dyDescent="0.3">
      <c r="B193" s="117"/>
      <c r="C193" s="118"/>
      <c r="D193" s="118"/>
      <c r="E193" s="119" t="s">
        <v>1</v>
      </c>
      <c r="F193" s="202" t="s">
        <v>225</v>
      </c>
      <c r="G193" s="203"/>
      <c r="H193" s="203"/>
      <c r="I193" s="203"/>
      <c r="J193" s="118"/>
      <c r="K193" s="120">
        <v>24.9</v>
      </c>
      <c r="L193" s="118"/>
      <c r="M193" s="118"/>
      <c r="N193" s="118"/>
      <c r="O193" s="118"/>
      <c r="P193" s="118"/>
      <c r="Q193" s="118"/>
      <c r="R193" s="121"/>
      <c r="T193" s="122"/>
      <c r="U193" s="118"/>
      <c r="V193" s="118"/>
      <c r="W193" s="118"/>
      <c r="X193" s="118"/>
      <c r="Y193" s="118"/>
      <c r="Z193" s="118"/>
      <c r="AA193" s="123"/>
      <c r="AT193" s="124" t="s">
        <v>96</v>
      </c>
      <c r="AU193" s="124" t="s">
        <v>44</v>
      </c>
      <c r="AV193" s="7" t="s">
        <v>44</v>
      </c>
      <c r="AW193" s="7" t="s">
        <v>20</v>
      </c>
      <c r="AX193" s="7" t="s">
        <v>42</v>
      </c>
      <c r="AY193" s="124" t="s">
        <v>92</v>
      </c>
    </row>
    <row r="194" spans="2:63" s="7" customFormat="1" ht="16.5" customHeight="1" x14ac:dyDescent="0.3">
      <c r="B194" s="117"/>
      <c r="C194" s="118"/>
      <c r="D194" s="118"/>
      <c r="E194" s="119" t="s">
        <v>1</v>
      </c>
      <c r="F194" s="181" t="s">
        <v>226</v>
      </c>
      <c r="G194" s="182"/>
      <c r="H194" s="182"/>
      <c r="I194" s="182"/>
      <c r="J194" s="118"/>
      <c r="K194" s="120">
        <v>94.5</v>
      </c>
      <c r="L194" s="118"/>
      <c r="M194" s="118"/>
      <c r="N194" s="118"/>
      <c r="O194" s="118"/>
      <c r="P194" s="118"/>
      <c r="Q194" s="118"/>
      <c r="R194" s="121"/>
      <c r="T194" s="122"/>
      <c r="U194" s="118"/>
      <c r="V194" s="118"/>
      <c r="W194" s="118"/>
      <c r="X194" s="118"/>
      <c r="Y194" s="118"/>
      <c r="Z194" s="118"/>
      <c r="AA194" s="123"/>
      <c r="AT194" s="124" t="s">
        <v>96</v>
      </c>
      <c r="AU194" s="124" t="s">
        <v>44</v>
      </c>
      <c r="AV194" s="7" t="s">
        <v>44</v>
      </c>
      <c r="AW194" s="7" t="s">
        <v>20</v>
      </c>
      <c r="AX194" s="7" t="s">
        <v>42</v>
      </c>
      <c r="AY194" s="124" t="s">
        <v>92</v>
      </c>
    </row>
    <row r="195" spans="2:63" s="7" customFormat="1" ht="16.5" customHeight="1" x14ac:dyDescent="0.3">
      <c r="B195" s="117"/>
      <c r="C195" s="118"/>
      <c r="D195" s="118"/>
      <c r="E195" s="119" t="s">
        <v>1</v>
      </c>
      <c r="F195" s="181" t="s">
        <v>227</v>
      </c>
      <c r="G195" s="182"/>
      <c r="H195" s="182"/>
      <c r="I195" s="182"/>
      <c r="J195" s="118"/>
      <c r="K195" s="120">
        <v>75.400000000000006</v>
      </c>
      <c r="L195" s="118"/>
      <c r="M195" s="118"/>
      <c r="N195" s="118"/>
      <c r="O195" s="118"/>
      <c r="P195" s="118"/>
      <c r="Q195" s="118"/>
      <c r="R195" s="121"/>
      <c r="T195" s="122"/>
      <c r="U195" s="118"/>
      <c r="V195" s="118"/>
      <c r="W195" s="118"/>
      <c r="X195" s="118"/>
      <c r="Y195" s="118"/>
      <c r="Z195" s="118"/>
      <c r="AA195" s="123"/>
      <c r="AT195" s="124" t="s">
        <v>96</v>
      </c>
      <c r="AU195" s="124" t="s">
        <v>44</v>
      </c>
      <c r="AV195" s="7" t="s">
        <v>44</v>
      </c>
      <c r="AW195" s="7" t="s">
        <v>20</v>
      </c>
      <c r="AX195" s="7" t="s">
        <v>42</v>
      </c>
      <c r="AY195" s="124" t="s">
        <v>92</v>
      </c>
    </row>
    <row r="196" spans="2:63" s="7" customFormat="1" ht="16.5" customHeight="1" x14ac:dyDescent="0.3">
      <c r="B196" s="117"/>
      <c r="C196" s="118"/>
      <c r="D196" s="118"/>
      <c r="E196" s="119" t="s">
        <v>1</v>
      </c>
      <c r="F196" s="181" t="s">
        <v>228</v>
      </c>
      <c r="G196" s="182"/>
      <c r="H196" s="182"/>
      <c r="I196" s="182"/>
      <c r="J196" s="118"/>
      <c r="K196" s="120">
        <v>11.25</v>
      </c>
      <c r="L196" s="118"/>
      <c r="M196" s="118"/>
      <c r="N196" s="118"/>
      <c r="O196" s="118"/>
      <c r="P196" s="118"/>
      <c r="Q196" s="118"/>
      <c r="R196" s="121"/>
      <c r="T196" s="122"/>
      <c r="U196" s="118"/>
      <c r="V196" s="118"/>
      <c r="W196" s="118"/>
      <c r="X196" s="118"/>
      <c r="Y196" s="118"/>
      <c r="Z196" s="118"/>
      <c r="AA196" s="123"/>
      <c r="AT196" s="124" t="s">
        <v>96</v>
      </c>
      <c r="AU196" s="124" t="s">
        <v>44</v>
      </c>
      <c r="AV196" s="7" t="s">
        <v>44</v>
      </c>
      <c r="AW196" s="7" t="s">
        <v>20</v>
      </c>
      <c r="AX196" s="7" t="s">
        <v>42</v>
      </c>
      <c r="AY196" s="124" t="s">
        <v>92</v>
      </c>
    </row>
    <row r="197" spans="2:63" s="8" customFormat="1" ht="16.5" customHeight="1" x14ac:dyDescent="0.3">
      <c r="B197" s="125"/>
      <c r="C197" s="126"/>
      <c r="D197" s="126"/>
      <c r="E197" s="127" t="s">
        <v>1</v>
      </c>
      <c r="F197" s="185" t="s">
        <v>97</v>
      </c>
      <c r="G197" s="186"/>
      <c r="H197" s="186"/>
      <c r="I197" s="186"/>
      <c r="J197" s="126"/>
      <c r="K197" s="128">
        <v>206.05</v>
      </c>
      <c r="L197" s="126"/>
      <c r="M197" s="126"/>
      <c r="N197" s="126"/>
      <c r="O197" s="126"/>
      <c r="P197" s="126"/>
      <c r="Q197" s="126"/>
      <c r="R197" s="129"/>
      <c r="T197" s="130"/>
      <c r="U197" s="126"/>
      <c r="V197" s="126"/>
      <c r="W197" s="126"/>
      <c r="X197" s="126"/>
      <c r="Y197" s="126"/>
      <c r="Z197" s="126"/>
      <c r="AA197" s="131"/>
      <c r="AT197" s="132" t="s">
        <v>96</v>
      </c>
      <c r="AU197" s="132" t="s">
        <v>44</v>
      </c>
      <c r="AV197" s="8" t="s">
        <v>95</v>
      </c>
      <c r="AW197" s="8" t="s">
        <v>20</v>
      </c>
      <c r="AX197" s="8" t="s">
        <v>43</v>
      </c>
      <c r="AY197" s="132" t="s">
        <v>92</v>
      </c>
    </row>
    <row r="198" spans="2:63" s="1" customFormat="1" ht="49.9" customHeight="1" x14ac:dyDescent="0.35">
      <c r="B198" s="25"/>
      <c r="C198" s="26"/>
      <c r="D198" s="94" t="s">
        <v>134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197">
        <f>BK198</f>
        <v>0</v>
      </c>
      <c r="O198" s="164"/>
      <c r="P198" s="164"/>
      <c r="Q198" s="164"/>
      <c r="R198" s="27"/>
      <c r="T198" s="138"/>
      <c r="U198" s="37"/>
      <c r="V198" s="37"/>
      <c r="W198" s="37"/>
      <c r="X198" s="37"/>
      <c r="Y198" s="37"/>
      <c r="Z198" s="37"/>
      <c r="AA198" s="39"/>
      <c r="AT198" s="14" t="s">
        <v>41</v>
      </c>
      <c r="AU198" s="14" t="s">
        <v>42</v>
      </c>
      <c r="AY198" s="14" t="s">
        <v>135</v>
      </c>
      <c r="BK198" s="55">
        <v>0</v>
      </c>
    </row>
    <row r="199" spans="2:63" s="1" customFormat="1" ht="6.95" customHeight="1" x14ac:dyDescent="0.3">
      <c r="B199" s="40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2"/>
    </row>
  </sheetData>
  <mergeCells count="200">
    <mergeCell ref="N198:Q198"/>
    <mergeCell ref="H1:K1"/>
    <mergeCell ref="S2:AC2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N127:Q127"/>
    <mergeCell ref="N128:Q128"/>
    <mergeCell ref="N129:Q129"/>
    <mergeCell ref="N138:Q138"/>
    <mergeCell ref="N139:Q139"/>
    <mergeCell ref="N160:Q160"/>
    <mergeCell ref="N173:Q173"/>
    <mergeCell ref="N188:Q188"/>
    <mergeCell ref="N191:Q191"/>
    <mergeCell ref="F186:I186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F179:I179"/>
    <mergeCell ref="F180:I180"/>
    <mergeCell ref="F181:I181"/>
    <mergeCell ref="F182:I182"/>
    <mergeCell ref="F183:I183"/>
    <mergeCell ref="F184:I184"/>
    <mergeCell ref="L184:M184"/>
    <mergeCell ref="N184:Q184"/>
    <mergeCell ref="F185:I185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L178:M178"/>
    <mergeCell ref="N178:Q178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L172:M172"/>
    <mergeCell ref="N172:Q172"/>
    <mergeCell ref="F161:I161"/>
    <mergeCell ref="L161:M161"/>
    <mergeCell ref="N161:Q161"/>
    <mergeCell ref="F162:I162"/>
    <mergeCell ref="F163:I163"/>
    <mergeCell ref="F164:I164"/>
    <mergeCell ref="F165:I165"/>
    <mergeCell ref="F166:I166"/>
    <mergeCell ref="F167:I167"/>
    <mergeCell ref="L167:M167"/>
    <mergeCell ref="N167:Q167"/>
    <mergeCell ref="F155:I15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F149:I149"/>
    <mergeCell ref="F136:I136"/>
    <mergeCell ref="F137:I137"/>
    <mergeCell ref="L137:M137"/>
    <mergeCell ref="N137:Q137"/>
    <mergeCell ref="F140:I140"/>
    <mergeCell ref="L140:M140"/>
    <mergeCell ref="N140:Q140"/>
    <mergeCell ref="F141:I141"/>
    <mergeCell ref="F142:I14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16:P116"/>
    <mergeCell ref="F118:P118"/>
    <mergeCell ref="F117:P117"/>
    <mergeCell ref="F119:P119"/>
    <mergeCell ref="M121:P121"/>
    <mergeCell ref="M123:Q123"/>
    <mergeCell ref="M124:Q124"/>
    <mergeCell ref="F126:I126"/>
    <mergeCell ref="L126:M126"/>
    <mergeCell ref="N126:Q126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C2:Q2"/>
    <mergeCell ref="C4:Q4"/>
    <mergeCell ref="F6:P6"/>
    <mergeCell ref="F8:P8"/>
    <mergeCell ref="F7:P7"/>
    <mergeCell ref="F9:P9"/>
    <mergeCell ref="O11:P11"/>
    <mergeCell ref="O13:P13"/>
    <mergeCell ref="O14:P14"/>
  </mergeCells>
  <hyperlinks>
    <hyperlink ref="F1:G1" location="C2" display="1) Krycí list rozpočtu"/>
    <hyperlink ref="H1:K1" location="C88" display="2) Rekapitulácia rozpočtu"/>
    <hyperlink ref="L1" location="C12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E1-1.02 - strecha</vt:lpstr>
      <vt:lpstr>'E1-1.02 - strecha'!Názvy_tlače</vt:lpstr>
      <vt:lpstr>'E1-1.02 - strecha'!Oblasť_tlače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ludmila-PC\ludmila</dc:creator>
  <cp:lastModifiedBy>Uzivatel</cp:lastModifiedBy>
  <dcterms:created xsi:type="dcterms:W3CDTF">2017-08-23T10:21:00Z</dcterms:created>
  <dcterms:modified xsi:type="dcterms:W3CDTF">2017-08-23T13:33:18Z</dcterms:modified>
</cp:coreProperties>
</file>